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05" windowWidth="28455" windowHeight="1224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Položky!$A$1:$G$68</definedName>
    <definedName name="_xlnm.Print_Area" localSheetId="1">Rekapitulace!$A$1:$I$18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Rekapitulace!$H$18</definedName>
    <definedName name="VRNKc">Rekapitulace!$E$17</definedName>
    <definedName name="VRNnazev">Rekapitulace!$A$17</definedName>
    <definedName name="VRNproc">Rekapitulace!$F$17</definedName>
    <definedName name="VRNzakl">Rekapitulace!$G$17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G59" i="3" l="1"/>
  <c r="BA59" i="3" s="1"/>
  <c r="BE65" i="3"/>
  <c r="BD65" i="3"/>
  <c r="BC65" i="3"/>
  <c r="BB65" i="3"/>
  <c r="G65" i="3"/>
  <c r="BA65" i="3" s="1"/>
  <c r="BE62" i="3"/>
  <c r="BD62" i="3"/>
  <c r="BC62" i="3"/>
  <c r="BB62" i="3"/>
  <c r="G62" i="3"/>
  <c r="BA62" i="3" s="1"/>
  <c r="BE59" i="3"/>
  <c r="BD59" i="3"/>
  <c r="BC59" i="3"/>
  <c r="BB59" i="3"/>
  <c r="BE56" i="3"/>
  <c r="BD56" i="3"/>
  <c r="BC56" i="3"/>
  <c r="BB56" i="3"/>
  <c r="G56" i="3"/>
  <c r="BA56" i="3" s="1"/>
  <c r="BE54" i="3"/>
  <c r="BD54" i="3"/>
  <c r="BC54" i="3"/>
  <c r="BB54" i="3"/>
  <c r="G54" i="3"/>
  <c r="BA54" i="3" s="1"/>
  <c r="BE49" i="3"/>
  <c r="BE68" i="3" s="1"/>
  <c r="I11" i="2" s="1"/>
  <c r="BD49" i="3"/>
  <c r="BC49" i="3"/>
  <c r="BB49" i="3"/>
  <c r="G49" i="3"/>
  <c r="BA49" i="3" s="1"/>
  <c r="BE46" i="3"/>
  <c r="BD46" i="3"/>
  <c r="BC46" i="3"/>
  <c r="BB46" i="3"/>
  <c r="G46" i="3"/>
  <c r="BA46" i="3" s="1"/>
  <c r="BE44" i="3"/>
  <c r="BD44" i="3"/>
  <c r="BD68" i="3" s="1"/>
  <c r="H11" i="2" s="1"/>
  <c r="BC44" i="3"/>
  <c r="BC68" i="3" s="1"/>
  <c r="G11" i="2" s="1"/>
  <c r="BB44" i="3"/>
  <c r="G44" i="3"/>
  <c r="BA44" i="3" s="1"/>
  <c r="B11" i="2"/>
  <c r="A11" i="2"/>
  <c r="BB68" i="3"/>
  <c r="F11" i="2" s="1"/>
  <c r="C68" i="3"/>
  <c r="BE39" i="3"/>
  <c r="BD39" i="3"/>
  <c r="BC39" i="3"/>
  <c r="BB39" i="3"/>
  <c r="G39" i="3"/>
  <c r="BA39" i="3" s="1"/>
  <c r="BE25" i="3"/>
  <c r="BE42" i="3" s="1"/>
  <c r="I10" i="2" s="1"/>
  <c r="BD25" i="3"/>
  <c r="BC25" i="3"/>
  <c r="BC42" i="3" s="1"/>
  <c r="G10" i="2" s="1"/>
  <c r="BB25" i="3"/>
  <c r="G25" i="3"/>
  <c r="BA25" i="3" s="1"/>
  <c r="BA42" i="3" s="1"/>
  <c r="E10" i="2" s="1"/>
  <c r="B10" i="2"/>
  <c r="A10" i="2"/>
  <c r="C42" i="3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8" i="3"/>
  <c r="BD18" i="3"/>
  <c r="BC18" i="3"/>
  <c r="BC23" i="3" s="1"/>
  <c r="G9" i="2" s="1"/>
  <c r="BB18" i="3"/>
  <c r="G18" i="3"/>
  <c r="BA18" i="3" s="1"/>
  <c r="B9" i="2"/>
  <c r="A9" i="2"/>
  <c r="C23" i="3"/>
  <c r="BE12" i="3"/>
  <c r="BE16" i="3" s="1"/>
  <c r="I8" i="2" s="1"/>
  <c r="BD12" i="3"/>
  <c r="BD16" i="3" s="1"/>
  <c r="H8" i="2" s="1"/>
  <c r="BC12" i="3"/>
  <c r="BC16" i="3" s="1"/>
  <c r="G8" i="2" s="1"/>
  <c r="BB12" i="3"/>
  <c r="BB16" i="3" s="1"/>
  <c r="F8" i="2" s="1"/>
  <c r="G12" i="3"/>
  <c r="BA12" i="3" s="1"/>
  <c r="BA16" i="3" s="1"/>
  <c r="E8" i="2" s="1"/>
  <c r="B8" i="2"/>
  <c r="A8" i="2"/>
  <c r="C16" i="3"/>
  <c r="BE8" i="3"/>
  <c r="BE10" i="3" s="1"/>
  <c r="I7" i="2" s="1"/>
  <c r="BD8" i="3"/>
  <c r="BD10" i="3" s="1"/>
  <c r="H7" i="2" s="1"/>
  <c r="BC8" i="3"/>
  <c r="BB8" i="3"/>
  <c r="BB10" i="3" s="1"/>
  <c r="F7" i="2" s="1"/>
  <c r="G8" i="3"/>
  <c r="BA8" i="3" s="1"/>
  <c r="BA10" i="3" s="1"/>
  <c r="E7" i="2" s="1"/>
  <c r="B7" i="2"/>
  <c r="A7" i="2"/>
  <c r="BC10" i="3"/>
  <c r="G7" i="2" s="1"/>
  <c r="C10" i="3"/>
  <c r="E4" i="3"/>
  <c r="C4" i="3"/>
  <c r="F3" i="3"/>
  <c r="C3" i="3"/>
  <c r="H18" i="2"/>
  <c r="G17" i="2"/>
  <c r="I17" i="2" s="1"/>
  <c r="C2" i="2"/>
  <c r="C1" i="2"/>
  <c r="C33" i="1"/>
  <c r="F33" i="1" s="1"/>
  <c r="C31" i="1"/>
  <c r="G23" i="1"/>
  <c r="G22" i="1" s="1"/>
  <c r="C9" i="1"/>
  <c r="G7" i="1"/>
  <c r="D2" i="1"/>
  <c r="C2" i="1"/>
  <c r="G68" i="3" l="1"/>
  <c r="BA23" i="3"/>
  <c r="E9" i="2" s="1"/>
  <c r="BE23" i="3"/>
  <c r="I9" i="2" s="1"/>
  <c r="I12" i="2" s="1"/>
  <c r="C21" i="1" s="1"/>
  <c r="G12" i="2"/>
  <c r="C18" i="1" s="1"/>
  <c r="BA68" i="3"/>
  <c r="E11" i="2" s="1"/>
  <c r="BB23" i="3"/>
  <c r="F9" i="2" s="1"/>
  <c r="BD23" i="3"/>
  <c r="H9" i="2" s="1"/>
  <c r="BB42" i="3"/>
  <c r="F10" i="2" s="1"/>
  <c r="BD42" i="3"/>
  <c r="H10" i="2" s="1"/>
  <c r="G10" i="3"/>
  <c r="G16" i="3"/>
  <c r="G23" i="3"/>
  <c r="G42" i="3"/>
  <c r="E12" i="2" l="1"/>
  <c r="C15" i="1" s="1"/>
  <c r="F12" i="2"/>
  <c r="C16" i="1" s="1"/>
  <c r="H12" i="2"/>
  <c r="C17" i="1" s="1"/>
  <c r="C19" i="1" l="1"/>
  <c r="C22" i="1" s="1"/>
  <c r="C23" i="1" s="1"/>
  <c r="F30" i="1" s="1"/>
  <c r="F31" i="1" s="1"/>
  <c r="F34" i="1" l="1"/>
</calcChain>
</file>

<file path=xl/sharedStrings.xml><?xml version="1.0" encoding="utf-8"?>
<sst xmlns="http://schemas.openxmlformats.org/spreadsheetml/2006/main" count="240" uniqueCount="161">
  <si>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</si>
  <si>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</si>
  <si>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</si>
  <si>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</si>
  <si>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</si>
  <si>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</si>
  <si>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</si>
  <si>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</si>
  <si>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</si>
  <si>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</si>
  <si>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</si>
  <si>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</si>
  <si>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</si>
  <si>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</si>
  <si>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</si>
  <si>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</si>
  <si>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</si>
  <si>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</si>
  <si>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</si>
  <si>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</si>
  <si>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</si>
  <si>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</si>
  <si>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</si>
  <si>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</si>
  <si>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</si>
  <si>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</si>
  <si>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</si>
  <si>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</si>
  <si>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</si>
  <si>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</si>
  <si>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</si>
  <si>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</si>
  <si>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</si>
  <si>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</si>
  <si>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</si>
  <si>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</si>
  <si>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</si>
  <si>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</si>
  <si>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</si>
  <si>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</si>
  <si>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</si>
  <si>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</si>
  <si>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</si>
  <si>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</si>
  <si>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</si>
  <si>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</si>
  <si>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</si>
  <si>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</si>
  <si>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</si>
  <si>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</si>
  <si>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</si>
  <si>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</si>
  <si>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</si>
  <si>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</si>
  <si>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</si>
  <si>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</si>
  <si>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</si>
  <si>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</si>
  <si>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</si>
  <si>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</si>
  <si>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</si>
  <si>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</si>
  <si>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</si>
  <si>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</si>
  <si>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</si>
  <si>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</si>
  <si>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</si>
  <si>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</si>
  <si>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</si>
  <si>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</si>
  <si>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</si>
  <si>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</si>
  <si>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</si>
  <si>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</si>
  <si>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</si>
  <si>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KOM-212</t>
  </si>
  <si>
    <t>Rekonstrukce komunikace a chodníků v ul.Vodní,</t>
  </si>
  <si>
    <t>SO01</t>
  </si>
  <si>
    <t>Dopravní řešení</t>
  </si>
  <si>
    <t>Vedlejší a ostatní náklady - 2.etapa</t>
  </si>
  <si>
    <t>05</t>
  </si>
  <si>
    <t>Finanční rezerva</t>
  </si>
  <si>
    <t>0453</t>
  </si>
  <si>
    <t xml:space="preserve">Finanční rezerva </t>
  </si>
  <si>
    <t>soubor</t>
  </si>
  <si>
    <t>Rezerva je stanovena na 300 000,- Kč (bez DPH).</t>
  </si>
  <si>
    <t>07</t>
  </si>
  <si>
    <t>Provozní vlivy</t>
  </si>
  <si>
    <t>073</t>
  </si>
  <si>
    <t xml:space="preserve">Ztížený pohyb vozidel v centrech měst </t>
  </si>
  <si>
    <t>Náklady vznikající z důvodu ztíženého pohybu vozidel při husté dopravě ve městech nebo omezeného vjezdu do center velkoměst, historických center apod.</t>
  </si>
  <si>
    <t>Projednání a zajištění případného zvláštního užívání komunikací a užívání veřejných ploch včetně úhrady vyměřených poplatků a nájemného.</t>
  </si>
  <si>
    <t>Náklady a poplatky spojené s užíváním veřejných ploch a prostranství, zábory vč.vyřízení potřebných dokladů na příslušných úřadech pokud jsou stavebními pracemi nebo souvisejícími činnostmi dotčeny, a to včetně užívání ploch v souvislosti s uložením stavebního materiálu nebo stavebního odpadu.</t>
  </si>
  <si>
    <t>F2010</t>
  </si>
  <si>
    <t>Průzkumné práce</t>
  </si>
  <si>
    <t>NAB-55205</t>
  </si>
  <si>
    <t xml:space="preserve">Vytyčení stavby a geodetické práce </t>
  </si>
  <si>
    <t>Soubor vytyčení a geodetické práce pro objekty SO01, SO02 a SO03</t>
  </si>
  <si>
    <t>NAB-55206</t>
  </si>
  <si>
    <t xml:space="preserve">Zátěžové zkoušky na pláni </t>
  </si>
  <si>
    <t>kus</t>
  </si>
  <si>
    <t>NAB-55207</t>
  </si>
  <si>
    <t xml:space="preserve">Vytyčení inž. sítí </t>
  </si>
  <si>
    <t>Soubor vytyčení inž. sítí pro objekty SO01, SO02 a SO03</t>
  </si>
  <si>
    <t>F2030</t>
  </si>
  <si>
    <t>Inženýrská činnost</t>
  </si>
  <si>
    <t>0452</t>
  </si>
  <si>
    <t xml:space="preserve">Kompletační a koordinační činnost </t>
  </si>
  <si>
    <t>Jedná se o zajišťování:</t>
  </si>
  <si>
    <t>* činností souvisejících se zakázkou-tj.účastí všech zainteresovaných osob ve všech fázích přípravy,realizace i dokončení zakázky,komplexního vyzkoušení a měření, odstranění vad díla podléhajících záruční lhůtě.</t>
  </si>
  <si>
    <t>* poradenství (technická pomoc,aj.)</t>
  </si>
  <si>
    <t>* podkladů (výkresů,rozpočtů,posudků,zkoušek,protokolů apod.)včetně zakreslování změn do výkresů, ke kterým došlo v průběhu výstavby.</t>
  </si>
  <si>
    <t>* účasti zástupců zainteresovaných stran na jednáních,zkouškách,odevzdávání a přebírání konstrukcí,objektů a celků.</t>
  </si>
  <si>
    <t>* kontroly činností na staveništi,výše uvedených činností i souvisejících správních činností</t>
  </si>
  <si>
    <t>Dokumentace skutečného provedení stavby včetně   vyhotovení v listinné formě a  v elektronické formě na CD v počtech a formátu dle SOD. Náklady na geodetické vytýčení vč.nákladů na vypracování podkladů pro zápis do katastru v počtu a formě dle SOD.</t>
  </si>
  <si>
    <t>Předání záručních listů, popř. návodů k obsluze v českém jazyce nebo v úředně ověřeném překladu.</t>
  </si>
  <si>
    <t>Zajištění a předání atestů a dokladů o požadovaných vlastnostech výrobků k předání předmětu veřejné zakázky ( vč.případných prohlášení o shodě dle zákona č. 22/1997 Sb. O technických požadavcích na výrobky).</t>
  </si>
  <si>
    <t>Zajištění a provedení všech nutných zkoušek dle norem ČSN případně jiných norem, revizí vztahujících se k prováděnému předmětu veřejné zakázky, vč. pořízení protokolů,revizních zpráv.</t>
  </si>
  <si>
    <t>Oznámení zahájení stavebních prací správcům sítí před zahájením prací v souladu s projektovou dokumentací, platnými rozhodnutími a vyjádřeními.</t>
  </si>
  <si>
    <t>Předložení dokladů o nezávadném zneškodňování odpadu.</t>
  </si>
  <si>
    <t>Vypracování dílenské dokumentace dle nutnosti,potřeb nebo i na vyžádání investora.</t>
  </si>
  <si>
    <t xml:space="preserve">Koordinační činnost </t>
  </si>
  <si>
    <t>Koordinační činnost spočívá především v koordinaci prací a dodávek mezi dodavateli, stanovením pořadí případně souběžného provádění provádění prací. Týká se veškerých činností souvisejících se zakázkou.</t>
  </si>
  <si>
    <t>Dle požadavků investora.</t>
  </si>
  <si>
    <t>F2040</t>
  </si>
  <si>
    <t>Zařízení staveniště</t>
  </si>
  <si>
    <t>0342</t>
  </si>
  <si>
    <t xml:space="preserve">Oplocení staveniště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</si>
  <si>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 Náklady na zřízení oplocení v=1,8 m a náklady na zřízení mezideponií. Náklady na vybavení staveniště bezpečnostními prvky v souladu s platnou legislativou BOZP.</t>
  </si>
  <si>
    <t>0344</t>
  </si>
  <si>
    <t>Dopravní značení na staveništi i v jeho bezprostředním okolí</t>
  </si>
  <si>
    <t>Jedná se o dopravní značení na staveništi a v jeho bezprostřední m okolí, včetně značení staveniště pro probíhající provoz investora nebo třetích osob.</t>
  </si>
  <si>
    <t>Zajištění dopravního značení k dopravním omezením, jejich údržba, přemísťování po dobu realizace díla a následné odstranění po předání díla.</t>
  </si>
  <si>
    <t>0345</t>
  </si>
  <si>
    <t xml:space="preserve">Informační tabule stavby </t>
  </si>
  <si>
    <t>Zohledňuje náklady na vyrobení a osazení informačních tabulí (označení) stavby.</t>
  </si>
  <si>
    <t>Označení stavby,investora,….</t>
  </si>
  <si>
    <t>Řádné vyznačení obvodu staveniště informačními a výstražnými tabulkami dle platných předpisů BOZP.</t>
  </si>
  <si>
    <t>Informační tabule (velikost, vzhled a umístění) dle vzoru - viz obchodní podmínky</t>
  </si>
  <si>
    <t>0391</t>
  </si>
  <si>
    <t xml:space="preserve">Rozebrání, bourání a odvoz zařízení staveniště </t>
  </si>
  <si>
    <t>Postihuje náklady na rozebrání, bourání a odvoz veškerého zařízení staveniště (jsou zde zahrnuty veškeré náklady této povahy mimo úpravu terénu do původního stavu).</t>
  </si>
  <si>
    <t>0392</t>
  </si>
  <si>
    <t xml:space="preserve">Úprava terénu </t>
  </si>
  <si>
    <t>Jedná se o náklady za práce, jejichž smyslem je uvedení místa zařízení staveniště do původního stavu.</t>
  </si>
  <si>
    <t>Uvedení všech povrchů dotčených stavbou do původního stavu (komunikace,chodníky,zeleň,příkopy,propustky…)</t>
  </si>
  <si>
    <t>321</t>
  </si>
  <si>
    <t>Náklady na stavební buňky úprava stávajících objektů</t>
  </si>
  <si>
    <t>Náklady na zřízení, demontáž a opotřebení nebo pronájem stavebních buněk (na kanceláře, stavební sklady, mobilní WC, umývárny, sprchy, apod.) Náleží sem i případy, kdy jsou pro tyto účely přizpůsobeny stávající objekty.</t>
  </si>
  <si>
    <t>Vč. pronájmu objektů,místností pro zařízení staveniště v majetku investora.</t>
  </si>
  <si>
    <t>329</t>
  </si>
  <si>
    <t xml:space="preserve">Náklady na provoz a údržbu vybavení staveniště   </t>
  </si>
  <si>
    <t>Zahrnuje náklady na provoz a údržbu veškerého vybavení staveniště.</t>
  </si>
  <si>
    <t xml:space="preserve">Náklady na vybavení objektů zařízení staveniště, ostraha staveniště,  náklady na potřebný úklid v prostorách zařízení staveniště, náklady na nutnou údržbu a opravy na objektech zařízení staveniště . </t>
  </si>
  <si>
    <t>33</t>
  </si>
  <si>
    <t xml:space="preserve">Připojení na inženýrské sítě </t>
  </si>
  <si>
    <t>Náklady na připojení zařízení staveniště na inženýrské sítě (elektro,voda,kanalizace, apod.) včetně elektroměrů, vodoměrů aj. a zřízení požadovaných odběrných míst, včetně nákladů na případné související výkopy. Zahrnuje i náklady na odebírané energie.</t>
  </si>
  <si>
    <t xml:space="preserve"> Náklady na energie spotřebované dodavatelem v rámci provozu zařízení staveniště.</t>
  </si>
  <si>
    <t>Výkaz výměr</t>
  </si>
  <si>
    <t>a plánu BOZP</t>
  </si>
  <si>
    <t>Řádné vyznačení obvodu staveniště informačními a výstražnými tabulkami dle platných předpisů BOZP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</si>
</sst>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6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8" zoomScaleNormal="100" workbookViewId="0">
      <selection activeCell="H9" sqref="H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>
        <f>Rekapitulace!H1</f>
        <v>2.1</v>
      </c>
      <c r="D2" s="5" t="str">
        <f>Rekapitulace!G2</f>
        <v>Vedlejší a ostatní náklady - 2.etapa</v>
      </c>
      <c r="E2" s="4"/>
      <c r="F2" s="6" t="s">
        <v>2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 x14ac:dyDescent="0.2">
      <c r="A5" s="15" t="s">
        <v>77</v>
      </c>
      <c r="B5" s="16"/>
      <c r="C5" s="17" t="s">
        <v>78</v>
      </c>
      <c r="D5" s="18"/>
      <c r="E5" s="19"/>
      <c r="F5" s="11" t="s">
        <v>7</v>
      </c>
      <c r="G5" s="12"/>
    </row>
    <row r="6" spans="1:57" ht="12.95" customHeight="1" x14ac:dyDescent="0.2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 x14ac:dyDescent="0.2">
      <c r="A7" s="23" t="s">
        <v>75</v>
      </c>
      <c r="B7" s="24"/>
      <c r="C7" s="25" t="s">
        <v>76</v>
      </c>
      <c r="D7" s="26"/>
      <c r="E7" s="26"/>
      <c r="F7" s="27" t="s">
        <v>11</v>
      </c>
      <c r="G7" s="21">
        <f>IF(PocetMJ=0,,ROUND((F30+F32)/PocetMJ,1))</f>
        <v>0</v>
      </c>
    </row>
    <row r="8" spans="1:57" x14ac:dyDescent="0.2">
      <c r="A8" s="28" t="s">
        <v>12</v>
      </c>
      <c r="B8" s="11"/>
      <c r="C8" s="200"/>
      <c r="D8" s="200"/>
      <c r="E8" s="201"/>
      <c r="F8" s="29" t="s">
        <v>13</v>
      </c>
      <c r="G8" s="30"/>
      <c r="H8" s="31"/>
      <c r="I8" s="32"/>
    </row>
    <row r="9" spans="1:57" x14ac:dyDescent="0.2">
      <c r="A9" s="28" t="s">
        <v>14</v>
      </c>
      <c r="B9" s="11"/>
      <c r="C9" s="200">
        <f>Projektant</f>
        <v>0</v>
      </c>
      <c r="D9" s="200"/>
      <c r="E9" s="201"/>
      <c r="F9" s="11"/>
      <c r="G9" s="33"/>
      <c r="H9" s="34"/>
    </row>
    <row r="10" spans="1:57" x14ac:dyDescent="0.2">
      <c r="A10" s="28" t="s">
        <v>15</v>
      </c>
      <c r="B10" s="11"/>
      <c r="C10" s="200"/>
      <c r="D10" s="200"/>
      <c r="E10" s="200"/>
      <c r="F10" s="35"/>
      <c r="G10" s="36"/>
      <c r="H10" s="37"/>
    </row>
    <row r="11" spans="1:57" ht="13.5" customHeight="1" x14ac:dyDescent="0.2">
      <c r="A11" s="28" t="s">
        <v>16</v>
      </c>
      <c r="B11" s="11"/>
      <c r="C11" s="200"/>
      <c r="D11" s="200"/>
      <c r="E11" s="200"/>
      <c r="F11" s="38" t="s">
        <v>17</v>
      </c>
      <c r="G11" s="39">
        <v>3516</v>
      </c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18</v>
      </c>
      <c r="B12" s="9"/>
      <c r="C12" s="202"/>
      <c r="D12" s="202"/>
      <c r="E12" s="202"/>
      <c r="F12" s="42" t="s">
        <v>19</v>
      </c>
      <c r="G12" s="43"/>
      <c r="H12" s="34"/>
    </row>
    <row r="13" spans="1:57" ht="28.5" customHeight="1" thickBot="1" x14ac:dyDescent="0.25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 x14ac:dyDescent="0.2">
      <c r="A15" s="53"/>
      <c r="B15" s="54" t="s">
        <v>23</v>
      </c>
      <c r="C15" s="55">
        <f>HSV</f>
        <v>0</v>
      </c>
      <c r="D15" s="56"/>
      <c r="E15" s="57"/>
      <c r="F15" s="58"/>
      <c r="G15" s="55"/>
    </row>
    <row r="16" spans="1:57" ht="15.95" customHeight="1" x14ac:dyDescent="0.2">
      <c r="A16" s="53" t="s">
        <v>24</v>
      </c>
      <c r="B16" s="54" t="s">
        <v>25</v>
      </c>
      <c r="C16" s="55">
        <f>PSV</f>
        <v>0</v>
      </c>
      <c r="D16" s="8"/>
      <c r="E16" s="59"/>
      <c r="F16" s="60"/>
      <c r="G16" s="55"/>
    </row>
    <row r="17" spans="1:7" ht="15.95" customHeight="1" x14ac:dyDescent="0.2">
      <c r="A17" s="53" t="s">
        <v>26</v>
      </c>
      <c r="B17" s="54" t="s">
        <v>27</v>
      </c>
      <c r="C17" s="55">
        <f>Mont</f>
        <v>0</v>
      </c>
      <c r="D17" s="8"/>
      <c r="E17" s="59"/>
      <c r="F17" s="60"/>
      <c r="G17" s="55"/>
    </row>
    <row r="18" spans="1:7" ht="15.95" customHeight="1" x14ac:dyDescent="0.2">
      <c r="A18" s="61" t="s">
        <v>28</v>
      </c>
      <c r="B18" s="62" t="s">
        <v>29</v>
      </c>
      <c r="C18" s="55">
        <f>Dodavka</f>
        <v>0</v>
      </c>
      <c r="D18" s="8"/>
      <c r="E18" s="59"/>
      <c r="F18" s="60"/>
      <c r="G18" s="55"/>
    </row>
    <row r="19" spans="1:7" ht="15.95" customHeight="1" x14ac:dyDescent="0.2">
      <c r="A19" s="63" t="s">
        <v>30</v>
      </c>
      <c r="B19" s="54"/>
      <c r="C19" s="55">
        <f>SUM(C15:C18)</f>
        <v>0</v>
      </c>
      <c r="D19" s="8"/>
      <c r="E19" s="59"/>
      <c r="F19" s="60"/>
      <c r="G19" s="55"/>
    </row>
    <row r="20" spans="1:7" ht="15.95" customHeight="1" x14ac:dyDescent="0.2">
      <c r="A20" s="63"/>
      <c r="B20" s="54"/>
      <c r="C20" s="55"/>
      <c r="D20" s="8"/>
      <c r="E20" s="59"/>
      <c r="F20" s="60"/>
      <c r="G20" s="55"/>
    </row>
    <row r="21" spans="1:7" ht="15.95" customHeight="1" x14ac:dyDescent="0.2">
      <c r="A21" s="63" t="s">
        <v>31</v>
      </c>
      <c r="B21" s="54"/>
      <c r="C21" s="55">
        <f>HZS</f>
        <v>0</v>
      </c>
      <c r="D21" s="8"/>
      <c r="E21" s="59"/>
      <c r="F21" s="60"/>
      <c r="G21" s="55"/>
    </row>
    <row r="22" spans="1:7" ht="15.95" customHeight="1" x14ac:dyDescent="0.2">
      <c r="A22" s="64" t="s">
        <v>32</v>
      </c>
      <c r="B22" s="65"/>
      <c r="C22" s="55">
        <f>C19+C21</f>
        <v>0</v>
      </c>
      <c r="D22" s="8" t="s">
        <v>33</v>
      </c>
      <c r="E22" s="59"/>
      <c r="F22" s="60"/>
      <c r="G22" s="55">
        <f>G23-SUM(G15:G21)</f>
        <v>0</v>
      </c>
    </row>
    <row r="23" spans="1:7" ht="15.95" customHeight="1" thickBot="1" x14ac:dyDescent="0.25">
      <c r="A23" s="203" t="s">
        <v>34</v>
      </c>
      <c r="B23" s="204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 x14ac:dyDescent="0.2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 x14ac:dyDescent="0.2">
      <c r="A25" s="64" t="s">
        <v>39</v>
      </c>
      <c r="B25" s="65"/>
      <c r="C25" s="75"/>
      <c r="D25" s="65" t="s">
        <v>39</v>
      </c>
      <c r="E25" s="76"/>
      <c r="F25" s="77" t="s">
        <v>39</v>
      </c>
      <c r="G25" s="78"/>
    </row>
    <row r="26" spans="1:7" ht="37.5" customHeight="1" x14ac:dyDescent="0.2">
      <c r="A26" s="64" t="s">
        <v>40</v>
      </c>
      <c r="B26" s="79"/>
      <c r="C26" s="75"/>
      <c r="D26" s="65" t="s">
        <v>40</v>
      </c>
      <c r="E26" s="76"/>
      <c r="F26" s="77" t="s">
        <v>40</v>
      </c>
      <c r="G26" s="78"/>
    </row>
    <row r="27" spans="1:7" x14ac:dyDescent="0.2">
      <c r="A27" s="64"/>
      <c r="B27" s="80"/>
      <c r="C27" s="75"/>
      <c r="D27" s="65"/>
      <c r="E27" s="76"/>
      <c r="F27" s="77"/>
      <c r="G27" s="78"/>
    </row>
    <row r="28" spans="1:7" x14ac:dyDescent="0.2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 x14ac:dyDescent="0.2">
      <c r="A29" s="64"/>
      <c r="B29" s="65"/>
      <c r="C29" s="82"/>
      <c r="D29" s="83"/>
      <c r="E29" s="82"/>
      <c r="F29" s="65"/>
      <c r="G29" s="78"/>
    </row>
    <row r="30" spans="1:7" x14ac:dyDescent="0.2">
      <c r="A30" s="84" t="s">
        <v>43</v>
      </c>
      <c r="B30" s="85"/>
      <c r="C30" s="86">
        <v>21</v>
      </c>
      <c r="D30" s="85" t="s">
        <v>44</v>
      </c>
      <c r="E30" s="87"/>
      <c r="F30" s="205">
        <f>C23-F32</f>
        <v>0</v>
      </c>
      <c r="G30" s="206"/>
    </row>
    <row r="31" spans="1:7" x14ac:dyDescent="0.2">
      <c r="A31" s="84" t="s">
        <v>45</v>
      </c>
      <c r="B31" s="85"/>
      <c r="C31" s="86">
        <f>SazbaDPH1</f>
        <v>21</v>
      </c>
      <c r="D31" s="85" t="s">
        <v>46</v>
      </c>
      <c r="E31" s="87"/>
      <c r="F31" s="205">
        <f>ROUND(PRODUCT(F30,C31/100),0)</f>
        <v>0</v>
      </c>
      <c r="G31" s="206"/>
    </row>
    <row r="32" spans="1:7" x14ac:dyDescent="0.2">
      <c r="A32" s="84" t="s">
        <v>43</v>
      </c>
      <c r="B32" s="85"/>
      <c r="C32" s="86">
        <v>0</v>
      </c>
      <c r="D32" s="85" t="s">
        <v>46</v>
      </c>
      <c r="E32" s="87"/>
      <c r="F32" s="205">
        <v>0</v>
      </c>
      <c r="G32" s="206"/>
    </row>
    <row r="33" spans="1:8" x14ac:dyDescent="0.2">
      <c r="A33" s="84" t="s">
        <v>45</v>
      </c>
      <c r="B33" s="88"/>
      <c r="C33" s="89">
        <f>SazbaDPH2</f>
        <v>0</v>
      </c>
      <c r="D33" s="85" t="s">
        <v>46</v>
      </c>
      <c r="E33" s="60"/>
      <c r="F33" s="205">
        <f>ROUND(PRODUCT(F32,C33/100),0)</f>
        <v>0</v>
      </c>
      <c r="G33" s="206"/>
    </row>
    <row r="34" spans="1:8" s="93" customFormat="1" ht="19.5" customHeight="1" thickBot="1" x14ac:dyDescent="0.3">
      <c r="A34" s="90" t="s">
        <v>47</v>
      </c>
      <c r="B34" s="91"/>
      <c r="C34" s="91"/>
      <c r="D34" s="91"/>
      <c r="E34" s="92"/>
      <c r="F34" s="207">
        <f>ROUND(SUM(F30:F33),0)</f>
        <v>0</v>
      </c>
      <c r="G34" s="208"/>
    </row>
    <row r="36" spans="1:8" x14ac:dyDescent="0.2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 x14ac:dyDescent="0.2">
      <c r="A37" s="94"/>
      <c r="B37" s="199"/>
      <c r="C37" s="199"/>
      <c r="D37" s="199"/>
      <c r="E37" s="199"/>
      <c r="F37" s="199"/>
      <c r="G37" s="199"/>
      <c r="H37" t="s">
        <v>6</v>
      </c>
    </row>
    <row r="38" spans="1:8" ht="12.75" customHeight="1" x14ac:dyDescent="0.2">
      <c r="A38" s="95"/>
      <c r="B38" s="199"/>
      <c r="C38" s="199"/>
      <c r="D38" s="199"/>
      <c r="E38" s="199"/>
      <c r="F38" s="199"/>
      <c r="G38" s="199"/>
      <c r="H38" t="s">
        <v>6</v>
      </c>
    </row>
    <row r="39" spans="1:8" x14ac:dyDescent="0.2">
      <c r="A39" s="95"/>
      <c r="B39" s="199"/>
      <c r="C39" s="199"/>
      <c r="D39" s="199"/>
      <c r="E39" s="199"/>
      <c r="F39" s="199"/>
      <c r="G39" s="199"/>
      <c r="H39" t="s">
        <v>6</v>
      </c>
    </row>
    <row r="40" spans="1:8" x14ac:dyDescent="0.2">
      <c r="A40" s="95"/>
      <c r="B40" s="199"/>
      <c r="C40" s="199"/>
      <c r="D40" s="199"/>
      <c r="E40" s="199"/>
      <c r="F40" s="199"/>
      <c r="G40" s="199"/>
      <c r="H40" t="s">
        <v>6</v>
      </c>
    </row>
    <row r="41" spans="1:8" x14ac:dyDescent="0.2">
      <c r="A41" s="95"/>
      <c r="B41" s="199"/>
      <c r="C41" s="199"/>
      <c r="D41" s="199"/>
      <c r="E41" s="199"/>
      <c r="F41" s="199"/>
      <c r="G41" s="199"/>
      <c r="H41" t="s">
        <v>6</v>
      </c>
    </row>
    <row r="42" spans="1:8" x14ac:dyDescent="0.2">
      <c r="A42" s="95"/>
      <c r="B42" s="199"/>
      <c r="C42" s="199"/>
      <c r="D42" s="199"/>
      <c r="E42" s="199"/>
      <c r="F42" s="199"/>
      <c r="G42" s="199"/>
      <c r="H42" t="s">
        <v>6</v>
      </c>
    </row>
    <row r="43" spans="1:8" x14ac:dyDescent="0.2">
      <c r="A43" s="95"/>
      <c r="B43" s="199"/>
      <c r="C43" s="199"/>
      <c r="D43" s="199"/>
      <c r="E43" s="199"/>
      <c r="F43" s="199"/>
      <c r="G43" s="199"/>
      <c r="H43" t="s">
        <v>6</v>
      </c>
    </row>
    <row r="44" spans="1:8" x14ac:dyDescent="0.2">
      <c r="A44" s="95"/>
      <c r="B44" s="199"/>
      <c r="C44" s="199"/>
      <c r="D44" s="199"/>
      <c r="E44" s="199"/>
      <c r="F44" s="199"/>
      <c r="G44" s="199"/>
      <c r="H44" t="s">
        <v>6</v>
      </c>
    </row>
    <row r="45" spans="1:8" ht="0.75" customHeight="1" x14ac:dyDescent="0.2">
      <c r="A45" s="95"/>
      <c r="B45" s="199"/>
      <c r="C45" s="199"/>
      <c r="D45" s="199"/>
      <c r="E45" s="199"/>
      <c r="F45" s="199"/>
      <c r="G45" s="199"/>
      <c r="H45" t="s">
        <v>6</v>
      </c>
    </row>
    <row r="46" spans="1:8" x14ac:dyDescent="0.2">
      <c r="B46" s="198"/>
      <c r="C46" s="198"/>
      <c r="D46" s="198"/>
      <c r="E46" s="198"/>
      <c r="F46" s="198"/>
      <c r="G46" s="198"/>
    </row>
    <row r="47" spans="1:8" x14ac:dyDescent="0.2">
      <c r="B47" s="198"/>
      <c r="C47" s="198"/>
      <c r="D47" s="198"/>
      <c r="E47" s="198"/>
      <c r="F47" s="198"/>
      <c r="G47" s="198"/>
    </row>
    <row r="48" spans="1:8" x14ac:dyDescent="0.2">
      <c r="B48" s="198"/>
      <c r="C48" s="198"/>
      <c r="D48" s="198"/>
      <c r="E48" s="198"/>
      <c r="F48" s="198"/>
      <c r="G48" s="198"/>
    </row>
    <row r="49" spans="2:7" x14ac:dyDescent="0.2">
      <c r="B49" s="198"/>
      <c r="C49" s="198"/>
      <c r="D49" s="198"/>
      <c r="E49" s="198"/>
      <c r="F49" s="198"/>
      <c r="G49" s="198"/>
    </row>
    <row r="50" spans="2:7" x14ac:dyDescent="0.2">
      <c r="B50" s="198"/>
      <c r="C50" s="198"/>
      <c r="D50" s="198"/>
      <c r="E50" s="198"/>
      <c r="F50" s="198"/>
      <c r="G50" s="198"/>
    </row>
    <row r="51" spans="2:7" x14ac:dyDescent="0.2">
      <c r="B51" s="198"/>
      <c r="C51" s="198"/>
      <c r="D51" s="198"/>
      <c r="E51" s="198"/>
      <c r="F51" s="198"/>
      <c r="G51" s="198"/>
    </row>
    <row r="52" spans="2:7" x14ac:dyDescent="0.2">
      <c r="B52" s="198"/>
      <c r="C52" s="198"/>
      <c r="D52" s="198"/>
      <c r="E52" s="198"/>
      <c r="F52" s="198"/>
      <c r="G52" s="198"/>
    </row>
    <row r="53" spans="2:7" x14ac:dyDescent="0.2">
      <c r="B53" s="198"/>
      <c r="C53" s="198"/>
      <c r="D53" s="198"/>
      <c r="E53" s="198"/>
      <c r="F53" s="198"/>
      <c r="G53" s="198"/>
    </row>
    <row r="54" spans="2:7" x14ac:dyDescent="0.2">
      <c r="B54" s="198"/>
      <c r="C54" s="198"/>
      <c r="D54" s="198"/>
      <c r="E54" s="198"/>
      <c r="F54" s="198"/>
      <c r="G54" s="198"/>
    </row>
    <row r="55" spans="2:7" x14ac:dyDescent="0.2">
      <c r="B55" s="198"/>
      <c r="C55" s="198"/>
      <c r="D55" s="198"/>
      <c r="E55" s="198"/>
      <c r="F55" s="198"/>
      <c r="G55" s="198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9"/>
  <sheetViews>
    <sheetView zoomScaleNormal="100" workbookViewId="0">
      <selection activeCell="C51" sqref="C51:C5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09" t="s">
        <v>49</v>
      </c>
      <c r="B1" s="210"/>
      <c r="C1" s="96" t="str">
        <f>CONCATENATE(cislostavby," ",nazevstavby)</f>
        <v>KOM-212 Rekonstrukce komunikace a chodníků v ul.Vodní,</v>
      </c>
      <c r="D1" s="97"/>
      <c r="E1" s="98"/>
      <c r="F1" s="97"/>
      <c r="G1" s="99" t="s">
        <v>50</v>
      </c>
      <c r="H1" s="100">
        <v>2.1</v>
      </c>
      <c r="I1" s="101"/>
    </row>
    <row r="2" spans="1:57" ht="13.5" thickBot="1" x14ac:dyDescent="0.25">
      <c r="A2" s="211" t="s">
        <v>51</v>
      </c>
      <c r="B2" s="212"/>
      <c r="C2" s="102" t="str">
        <f>CONCATENATE(cisloobjektu," ",nazevobjektu)</f>
        <v>SO01 Dopravní řešení</v>
      </c>
      <c r="D2" s="103"/>
      <c r="E2" s="104"/>
      <c r="F2" s="103"/>
      <c r="G2" s="213" t="s">
        <v>79</v>
      </c>
      <c r="H2" s="214"/>
      <c r="I2" s="215"/>
    </row>
    <row r="3" spans="1:57" ht="13.5" thickTop="1" x14ac:dyDescent="0.2">
      <c r="A3" s="76"/>
      <c r="B3" s="76"/>
      <c r="C3" s="76"/>
      <c r="D3" s="76"/>
      <c r="E3" s="76"/>
      <c r="F3" s="65"/>
      <c r="G3" s="76"/>
      <c r="H3" s="76"/>
      <c r="I3" s="76"/>
    </row>
    <row r="4" spans="1:57" ht="19.5" customHeight="1" x14ac:dyDescent="0.25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57" ht="13.5" thickBot="1" x14ac:dyDescent="0.25">
      <c r="A5" s="76"/>
      <c r="B5" s="76"/>
      <c r="C5" s="76"/>
      <c r="D5" s="76"/>
      <c r="E5" s="76"/>
      <c r="F5" s="76"/>
      <c r="G5" s="76"/>
      <c r="H5" s="76"/>
      <c r="I5" s="76"/>
    </row>
    <row r="6" spans="1:57" s="34" customFormat="1" ht="13.5" thickBot="1" x14ac:dyDescent="0.25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57" s="34" customFormat="1" x14ac:dyDescent="0.2">
      <c r="A7" s="194" t="str">
        <f>Položky!B7</f>
        <v>05</v>
      </c>
      <c r="B7" s="114" t="str">
        <f>Položky!C7</f>
        <v>Finanční rezerva</v>
      </c>
      <c r="C7" s="65"/>
      <c r="D7" s="115"/>
      <c r="E7" s="195">
        <f>Položky!BA10</f>
        <v>0</v>
      </c>
      <c r="F7" s="196">
        <f>Položky!BB10</f>
        <v>0</v>
      </c>
      <c r="G7" s="196">
        <f>Položky!BC10</f>
        <v>0</v>
      </c>
      <c r="H7" s="196">
        <f>Položky!BD10</f>
        <v>0</v>
      </c>
      <c r="I7" s="197">
        <f>Položky!BE10</f>
        <v>0</v>
      </c>
    </row>
    <row r="8" spans="1:57" s="34" customFormat="1" x14ac:dyDescent="0.2">
      <c r="A8" s="194" t="str">
        <f>Položky!B11</f>
        <v>07</v>
      </c>
      <c r="B8" s="114" t="str">
        <f>Položky!C11</f>
        <v>Provozní vlivy</v>
      </c>
      <c r="C8" s="65"/>
      <c r="D8" s="115"/>
      <c r="E8" s="195">
        <f>Položky!BA16</f>
        <v>0</v>
      </c>
      <c r="F8" s="196">
        <f>Položky!BB16</f>
        <v>0</v>
      </c>
      <c r="G8" s="196">
        <f>Položky!BC16</f>
        <v>0</v>
      </c>
      <c r="H8" s="196">
        <f>Položky!BD16</f>
        <v>0</v>
      </c>
      <c r="I8" s="197">
        <f>Položky!BE16</f>
        <v>0</v>
      </c>
    </row>
    <row r="9" spans="1:57" s="34" customFormat="1" x14ac:dyDescent="0.2">
      <c r="A9" s="194" t="str">
        <f>Položky!B17</f>
        <v>F2010</v>
      </c>
      <c r="B9" s="114" t="str">
        <f>Položky!C17</f>
        <v>Průzkumné práce</v>
      </c>
      <c r="C9" s="65"/>
      <c r="D9" s="115"/>
      <c r="E9" s="195">
        <f>Položky!BA23</f>
        <v>0</v>
      </c>
      <c r="F9" s="196">
        <f>Položky!BB23</f>
        <v>0</v>
      </c>
      <c r="G9" s="196">
        <f>Položky!BC23</f>
        <v>0</v>
      </c>
      <c r="H9" s="196">
        <f>Položky!BD23</f>
        <v>0</v>
      </c>
      <c r="I9" s="197">
        <f>Položky!BE23</f>
        <v>0</v>
      </c>
    </row>
    <row r="10" spans="1:57" s="34" customFormat="1" x14ac:dyDescent="0.2">
      <c r="A10" s="194" t="str">
        <f>Položky!B24</f>
        <v>F2030</v>
      </c>
      <c r="B10" s="114" t="str">
        <f>Položky!C24</f>
        <v>Inženýrská činnost</v>
      </c>
      <c r="C10" s="65"/>
      <c r="D10" s="115"/>
      <c r="E10" s="195">
        <f>Položky!BA42</f>
        <v>0</v>
      </c>
      <c r="F10" s="196">
        <f>Položky!BB42</f>
        <v>0</v>
      </c>
      <c r="G10" s="196">
        <f>Položky!BC42</f>
        <v>0</v>
      </c>
      <c r="H10" s="196">
        <f>Položky!BD42</f>
        <v>0</v>
      </c>
      <c r="I10" s="197">
        <f>Položky!BE42</f>
        <v>0</v>
      </c>
    </row>
    <row r="11" spans="1:57" s="34" customFormat="1" ht="13.5" thickBot="1" x14ac:dyDescent="0.25">
      <c r="A11" s="194" t="str">
        <f>Položky!B43</f>
        <v>F2040</v>
      </c>
      <c r="B11" s="114" t="str">
        <f>Položky!C43</f>
        <v>Zařízení staveniště</v>
      </c>
      <c r="C11" s="65"/>
      <c r="D11" s="115"/>
      <c r="E11" s="195">
        <f>Položky!BA68</f>
        <v>0</v>
      </c>
      <c r="F11" s="196">
        <f>Položky!BB68</f>
        <v>0</v>
      </c>
      <c r="G11" s="196">
        <f>Položky!BC68</f>
        <v>0</v>
      </c>
      <c r="H11" s="196">
        <f>Položky!BD68</f>
        <v>0</v>
      </c>
      <c r="I11" s="197">
        <f>Položky!BE68</f>
        <v>0</v>
      </c>
    </row>
    <row r="12" spans="1:57" s="122" customFormat="1" ht="13.5" thickBot="1" x14ac:dyDescent="0.25">
      <c r="A12" s="116"/>
      <c r="B12" s="117" t="s">
        <v>58</v>
      </c>
      <c r="C12" s="117"/>
      <c r="D12" s="118"/>
      <c r="E12" s="119">
        <f>SUM(E7:E11)</f>
        <v>0</v>
      </c>
      <c r="F12" s="120">
        <f>SUM(F7:F11)</f>
        <v>0</v>
      </c>
      <c r="G12" s="120">
        <f>SUM(G7:G11)</f>
        <v>0</v>
      </c>
      <c r="H12" s="120">
        <f>SUM(H7:H11)</f>
        <v>0</v>
      </c>
      <c r="I12" s="121">
        <f>SUM(I7:I11)</f>
        <v>0</v>
      </c>
    </row>
    <row r="13" spans="1:57" x14ac:dyDescent="0.2">
      <c r="A13" s="65"/>
      <c r="B13" s="65"/>
      <c r="C13" s="65"/>
      <c r="D13" s="65"/>
      <c r="E13" s="65"/>
      <c r="F13" s="65"/>
      <c r="G13" s="65"/>
      <c r="H13" s="65"/>
      <c r="I13" s="65"/>
    </row>
    <row r="14" spans="1:57" ht="19.5" customHeight="1" x14ac:dyDescent="0.25">
      <c r="A14" s="106" t="s">
        <v>59</v>
      </c>
      <c r="B14" s="106"/>
      <c r="C14" s="106"/>
      <c r="D14" s="106"/>
      <c r="E14" s="106"/>
      <c r="F14" s="106"/>
      <c r="G14" s="123"/>
      <c r="H14" s="106"/>
      <c r="I14" s="106"/>
      <c r="BA14" s="40"/>
      <c r="BB14" s="40"/>
      <c r="BC14" s="40"/>
      <c r="BD14" s="40"/>
      <c r="BE14" s="40"/>
    </row>
    <row r="15" spans="1:57" ht="13.5" thickBot="1" x14ac:dyDescent="0.25">
      <c r="A15" s="76"/>
      <c r="B15" s="76"/>
      <c r="C15" s="76"/>
      <c r="D15" s="76"/>
      <c r="E15" s="76"/>
      <c r="F15" s="76"/>
      <c r="G15" s="76"/>
      <c r="H15" s="76"/>
      <c r="I15" s="76"/>
    </row>
    <row r="16" spans="1:57" x14ac:dyDescent="0.2">
      <c r="A16" s="70" t="s">
        <v>60</v>
      </c>
      <c r="B16" s="71"/>
      <c r="C16" s="71"/>
      <c r="D16" s="124"/>
      <c r="E16" s="125" t="s">
        <v>61</v>
      </c>
      <c r="F16" s="126" t="s">
        <v>62</v>
      </c>
      <c r="G16" s="127" t="s">
        <v>63</v>
      </c>
      <c r="H16" s="128"/>
      <c r="I16" s="129" t="s">
        <v>61</v>
      </c>
    </row>
    <row r="17" spans="1:53" x14ac:dyDescent="0.2">
      <c r="A17" s="63"/>
      <c r="B17" s="54"/>
      <c r="C17" s="54"/>
      <c r="D17" s="130"/>
      <c r="E17" s="131"/>
      <c r="F17" s="132"/>
      <c r="G17" s="133">
        <f>CHOOSE(BA17+1,HSV+PSV,HSV+PSV+Mont,HSV+PSV+Dodavka+Mont,HSV,PSV,Mont,Dodavka,Mont+Dodavka,0)</f>
        <v>0</v>
      </c>
      <c r="H17" s="134"/>
      <c r="I17" s="135">
        <f>E17+F17*G17/100</f>
        <v>0</v>
      </c>
      <c r="BA17">
        <v>8</v>
      </c>
    </row>
    <row r="18" spans="1:53" ht="13.5" thickBot="1" x14ac:dyDescent="0.25">
      <c r="A18" s="136"/>
      <c r="B18" s="137" t="s">
        <v>64</v>
      </c>
      <c r="C18" s="138"/>
      <c r="D18" s="139"/>
      <c r="E18" s="140"/>
      <c r="F18" s="141"/>
      <c r="G18" s="141"/>
      <c r="H18" s="216">
        <f>SUM(H17:H17)</f>
        <v>0</v>
      </c>
      <c r="I18" s="217"/>
    </row>
    <row r="20" spans="1:53" x14ac:dyDescent="0.2">
      <c r="B20" s="122"/>
      <c r="F20" s="142"/>
      <c r="G20" s="143"/>
      <c r="H20" s="143"/>
      <c r="I20" s="144"/>
    </row>
    <row r="21" spans="1:53" x14ac:dyDescent="0.2">
      <c r="F21" s="142"/>
      <c r="G21" s="143"/>
      <c r="H21" s="143"/>
      <c r="I21" s="144"/>
    </row>
    <row r="22" spans="1:53" x14ac:dyDescent="0.2">
      <c r="F22" s="142"/>
      <c r="G22" s="143"/>
      <c r="H22" s="143"/>
      <c r="I22" s="144"/>
    </row>
    <row r="23" spans="1:53" x14ac:dyDescent="0.2">
      <c r="F23" s="142"/>
      <c r="G23" s="143"/>
      <c r="H23" s="143"/>
      <c r="I23" s="144"/>
    </row>
    <row r="24" spans="1:53" x14ac:dyDescent="0.2">
      <c r="F24" s="142"/>
      <c r="G24" s="143"/>
      <c r="H24" s="143"/>
      <c r="I24" s="144"/>
    </row>
    <row r="25" spans="1:53" x14ac:dyDescent="0.2">
      <c r="F25" s="142"/>
      <c r="G25" s="143"/>
      <c r="H25" s="143"/>
      <c r="I25" s="144"/>
    </row>
    <row r="26" spans="1:53" x14ac:dyDescent="0.2">
      <c r="F26" s="142"/>
      <c r="G26" s="143"/>
      <c r="H26" s="143"/>
      <c r="I26" s="144"/>
    </row>
    <row r="27" spans="1:53" x14ac:dyDescent="0.2">
      <c r="F27" s="142"/>
      <c r="G27" s="143"/>
      <c r="H27" s="143"/>
      <c r="I27" s="144"/>
    </row>
    <row r="28" spans="1:53" x14ac:dyDescent="0.2">
      <c r="F28" s="142"/>
      <c r="G28" s="143"/>
      <c r="H28" s="143"/>
      <c r="I28" s="144"/>
    </row>
    <row r="29" spans="1:53" x14ac:dyDescent="0.2">
      <c r="F29" s="142"/>
      <c r="G29" s="143"/>
      <c r="H29" s="143"/>
      <c r="I29" s="144"/>
    </row>
    <row r="30" spans="1:53" x14ac:dyDescent="0.2">
      <c r="F30" s="142"/>
      <c r="G30" s="143"/>
      <c r="H30" s="143"/>
      <c r="I30" s="144"/>
    </row>
    <row r="31" spans="1:53" x14ac:dyDescent="0.2">
      <c r="F31" s="142"/>
      <c r="G31" s="143"/>
      <c r="H31" s="143"/>
      <c r="I31" s="144"/>
    </row>
    <row r="32" spans="1:53" x14ac:dyDescent="0.2">
      <c r="F32" s="142"/>
      <c r="G32" s="143"/>
      <c r="H32" s="143"/>
      <c r="I32" s="144"/>
    </row>
    <row r="33" spans="6:9" x14ac:dyDescent="0.2">
      <c r="F33" s="142"/>
      <c r="G33" s="143"/>
      <c r="H33" s="143"/>
      <c r="I33" s="144"/>
    </row>
    <row r="34" spans="6:9" x14ac:dyDescent="0.2">
      <c r="F34" s="142"/>
      <c r="G34" s="143"/>
      <c r="H34" s="143"/>
      <c r="I34" s="144"/>
    </row>
    <row r="35" spans="6:9" x14ac:dyDescent="0.2">
      <c r="F35" s="142"/>
      <c r="G35" s="143"/>
      <c r="H35" s="143"/>
      <c r="I35" s="144"/>
    </row>
    <row r="36" spans="6:9" x14ac:dyDescent="0.2">
      <c r="F36" s="142"/>
      <c r="G36" s="143"/>
      <c r="H36" s="143"/>
      <c r="I36" s="144"/>
    </row>
    <row r="37" spans="6:9" x14ac:dyDescent="0.2">
      <c r="F37" s="142"/>
      <c r="G37" s="143"/>
      <c r="H37" s="143"/>
      <c r="I37" s="144"/>
    </row>
    <row r="38" spans="6:9" x14ac:dyDescent="0.2">
      <c r="F38" s="142"/>
      <c r="G38" s="143"/>
      <c r="H38" s="143"/>
      <c r="I38" s="144"/>
    </row>
    <row r="39" spans="6:9" x14ac:dyDescent="0.2">
      <c r="F39" s="142"/>
      <c r="G39" s="143"/>
      <c r="H39" s="143"/>
      <c r="I39" s="144"/>
    </row>
    <row r="40" spans="6:9" x14ac:dyDescent="0.2">
      <c r="F40" s="142"/>
      <c r="G40" s="143"/>
      <c r="H40" s="143"/>
      <c r="I40" s="144"/>
    </row>
    <row r="41" spans="6:9" x14ac:dyDescent="0.2">
      <c r="F41" s="142"/>
      <c r="G41" s="143"/>
      <c r="H41" s="143"/>
      <c r="I41" s="144"/>
    </row>
    <row r="42" spans="6:9" x14ac:dyDescent="0.2">
      <c r="F42" s="142"/>
      <c r="G42" s="143"/>
      <c r="H42" s="143"/>
      <c r="I42" s="144"/>
    </row>
    <row r="43" spans="6:9" x14ac:dyDescent="0.2">
      <c r="F43" s="142"/>
      <c r="G43" s="143"/>
      <c r="H43" s="143"/>
      <c r="I43" s="144"/>
    </row>
    <row r="44" spans="6:9" x14ac:dyDescent="0.2">
      <c r="F44" s="142"/>
      <c r="G44" s="143"/>
      <c r="H44" s="143"/>
      <c r="I44" s="144"/>
    </row>
    <row r="45" spans="6:9" x14ac:dyDescent="0.2">
      <c r="F45" s="142"/>
      <c r="G45" s="143"/>
      <c r="H45" s="143"/>
      <c r="I45" s="144"/>
    </row>
    <row r="46" spans="6:9" x14ac:dyDescent="0.2">
      <c r="F46" s="142"/>
      <c r="G46" s="143"/>
      <c r="H46" s="143"/>
      <c r="I46" s="144"/>
    </row>
    <row r="47" spans="6:9" x14ac:dyDescent="0.2">
      <c r="F47" s="142"/>
      <c r="G47" s="143"/>
      <c r="H47" s="143"/>
      <c r="I47" s="144"/>
    </row>
    <row r="48" spans="6:9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</sheetData>
  <mergeCells count="4">
    <mergeCell ref="A1:B1"/>
    <mergeCell ref="A2:B2"/>
    <mergeCell ref="G2:I2"/>
    <mergeCell ref="H18:I1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1"/>
  <sheetViews>
    <sheetView showGridLines="0" showZeros="0" tabSelected="1" topLeftCell="A15" zoomScale="120" zoomScaleNormal="120" workbookViewId="0">
      <selection activeCell="C22" sqref="C22:G22"/>
    </sheetView>
  </sheetViews>
  <sheetFormatPr defaultRowHeight="12.75" x14ac:dyDescent="0.2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88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 x14ac:dyDescent="0.25">
      <c r="A1" s="221" t="s">
        <v>158</v>
      </c>
      <c r="B1" s="221"/>
      <c r="C1" s="221"/>
      <c r="D1" s="221"/>
      <c r="E1" s="221"/>
      <c r="F1" s="221"/>
      <c r="G1" s="221"/>
    </row>
    <row r="2" spans="1:104" ht="14.25" customHeight="1" thickBot="1" x14ac:dyDescent="0.25">
      <c r="A2" s="146"/>
      <c r="B2" s="147"/>
      <c r="C2" s="148"/>
      <c r="D2" s="148"/>
      <c r="E2" s="149"/>
      <c r="F2" s="148"/>
      <c r="G2" s="148"/>
    </row>
    <row r="3" spans="1:104" ht="13.5" thickTop="1" x14ac:dyDescent="0.2">
      <c r="A3" s="209" t="s">
        <v>49</v>
      </c>
      <c r="B3" s="210"/>
      <c r="C3" s="96" t="str">
        <f>CONCATENATE(cislostavby," ",nazevstavby)</f>
        <v>KOM-212 Rekonstrukce komunikace a chodníků v ul.Vodní,</v>
      </c>
      <c r="D3" s="97"/>
      <c r="E3" s="150" t="s">
        <v>65</v>
      </c>
      <c r="F3" s="151">
        <f>Rekapitulace!H1</f>
        <v>2.1</v>
      </c>
      <c r="G3" s="152"/>
    </row>
    <row r="4" spans="1:104" ht="13.5" thickBot="1" x14ac:dyDescent="0.25">
      <c r="A4" s="222" t="s">
        <v>51</v>
      </c>
      <c r="B4" s="212"/>
      <c r="C4" s="102" t="str">
        <f>CONCATENATE(cisloobjektu," ",nazevobjektu)</f>
        <v>SO01 Dopravní řešení</v>
      </c>
      <c r="D4" s="103"/>
      <c r="E4" s="223" t="str">
        <f>Rekapitulace!G2</f>
        <v>Vedlejší a ostatní náklady - 2.etapa</v>
      </c>
      <c r="F4" s="224"/>
      <c r="G4" s="225"/>
    </row>
    <row r="5" spans="1:104" ht="13.5" thickTop="1" x14ac:dyDescent="0.2">
      <c r="A5" s="153"/>
      <c r="B5" s="146"/>
      <c r="C5" s="146"/>
      <c r="D5" s="146"/>
      <c r="E5" s="154"/>
      <c r="F5" s="146"/>
      <c r="G5" s="155"/>
    </row>
    <row r="6" spans="1:104" x14ac:dyDescent="0.2">
      <c r="A6" s="156" t="s">
        <v>66</v>
      </c>
      <c r="B6" s="157" t="s">
        <v>67</v>
      </c>
      <c r="C6" s="157" t="s">
        <v>68</v>
      </c>
      <c r="D6" s="157" t="s">
        <v>69</v>
      </c>
      <c r="E6" s="158" t="s">
        <v>70</v>
      </c>
      <c r="F6" s="157" t="s">
        <v>71</v>
      </c>
      <c r="G6" s="159" t="s">
        <v>72</v>
      </c>
    </row>
    <row r="7" spans="1:104" x14ac:dyDescent="0.2">
      <c r="A7" s="160" t="s">
        <v>73</v>
      </c>
      <c r="B7" s="161" t="s">
        <v>80</v>
      </c>
      <c r="C7" s="162" t="s">
        <v>81</v>
      </c>
      <c r="D7" s="163"/>
      <c r="E7" s="164"/>
      <c r="F7" s="164"/>
      <c r="G7" s="165"/>
      <c r="H7" s="166"/>
      <c r="I7" s="166"/>
      <c r="O7" s="167">
        <v>1</v>
      </c>
    </row>
    <row r="8" spans="1:104" x14ac:dyDescent="0.2">
      <c r="A8" s="168">
        <v>1</v>
      </c>
      <c r="B8" s="169" t="s">
        <v>82</v>
      </c>
      <c r="C8" s="170" t="s">
        <v>83</v>
      </c>
      <c r="D8" s="171" t="s">
        <v>84</v>
      </c>
      <c r="E8" s="172">
        <v>1</v>
      </c>
      <c r="F8" s="172"/>
      <c r="G8" s="173">
        <f>E8*F8</f>
        <v>0</v>
      </c>
      <c r="O8" s="167">
        <v>2</v>
      </c>
      <c r="AA8" s="145">
        <v>12</v>
      </c>
      <c r="AB8" s="145">
        <v>0</v>
      </c>
      <c r="AC8" s="145">
        <v>1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4">
        <v>12</v>
      </c>
      <c r="CB8" s="174">
        <v>0</v>
      </c>
      <c r="CZ8" s="145">
        <v>0</v>
      </c>
    </row>
    <row r="9" spans="1:104" x14ac:dyDescent="0.2">
      <c r="A9" s="175"/>
      <c r="B9" s="176"/>
      <c r="C9" s="218" t="s">
        <v>85</v>
      </c>
      <c r="D9" s="219"/>
      <c r="E9" s="219"/>
      <c r="F9" s="219"/>
      <c r="G9" s="220"/>
      <c r="L9" s="177" t="s">
        <v>85</v>
      </c>
      <c r="O9" s="167">
        <v>3</v>
      </c>
    </row>
    <row r="10" spans="1:104" x14ac:dyDescent="0.2">
      <c r="A10" s="178"/>
      <c r="B10" s="179" t="s">
        <v>74</v>
      </c>
      <c r="C10" s="180" t="str">
        <f>CONCATENATE(B7," ",C7)</f>
        <v>05 Finanční rezerva</v>
      </c>
      <c r="D10" s="181"/>
      <c r="E10" s="182"/>
      <c r="F10" s="183"/>
      <c r="G10" s="184">
        <f>SUM(G7:G9)</f>
        <v>0</v>
      </c>
      <c r="O10" s="167">
        <v>4</v>
      </c>
      <c r="BA10" s="185">
        <f>SUM(BA7:BA9)</f>
        <v>0</v>
      </c>
      <c r="BB10" s="185">
        <f>SUM(BB7:BB9)</f>
        <v>0</v>
      </c>
      <c r="BC10" s="185">
        <f>SUM(BC7:BC9)</f>
        <v>0</v>
      </c>
      <c r="BD10" s="185">
        <f>SUM(BD7:BD9)</f>
        <v>0</v>
      </c>
      <c r="BE10" s="185">
        <f>SUM(BE7:BE9)</f>
        <v>0</v>
      </c>
    </row>
    <row r="11" spans="1:104" x14ac:dyDescent="0.2">
      <c r="A11" s="160" t="s">
        <v>73</v>
      </c>
      <c r="B11" s="161" t="s">
        <v>86</v>
      </c>
      <c r="C11" s="162" t="s">
        <v>87</v>
      </c>
      <c r="D11" s="163"/>
      <c r="E11" s="164"/>
      <c r="F11" s="164"/>
      <c r="G11" s="165"/>
      <c r="H11" s="166"/>
      <c r="I11" s="166"/>
      <c r="O11" s="167">
        <v>1</v>
      </c>
    </row>
    <row r="12" spans="1:104" x14ac:dyDescent="0.2">
      <c r="A12" s="168">
        <v>2</v>
      </c>
      <c r="B12" s="169" t="s">
        <v>88</v>
      </c>
      <c r="C12" s="170" t="s">
        <v>89</v>
      </c>
      <c r="D12" s="171" t="s">
        <v>84</v>
      </c>
      <c r="E12" s="172">
        <v>1</v>
      </c>
      <c r="F12" s="172"/>
      <c r="G12" s="173">
        <f>E12*F12</f>
        <v>0</v>
      </c>
      <c r="O12" s="167">
        <v>2</v>
      </c>
      <c r="AA12" s="145">
        <v>12</v>
      </c>
      <c r="AB12" s="145">
        <v>0</v>
      </c>
      <c r="AC12" s="145">
        <v>2</v>
      </c>
      <c r="AZ12" s="145">
        <v>1</v>
      </c>
      <c r="BA12" s="145">
        <f>IF(AZ12=1,G12,0)</f>
        <v>0</v>
      </c>
      <c r="BB12" s="145">
        <f>IF(AZ12=2,G12,0)</f>
        <v>0</v>
      </c>
      <c r="BC12" s="145">
        <f>IF(AZ12=3,G12,0)</f>
        <v>0</v>
      </c>
      <c r="BD12" s="145">
        <f>IF(AZ12=4,G12,0)</f>
        <v>0</v>
      </c>
      <c r="BE12" s="145">
        <f>IF(AZ12=5,G12,0)</f>
        <v>0</v>
      </c>
      <c r="CA12" s="174">
        <v>12</v>
      </c>
      <c r="CB12" s="174">
        <v>0</v>
      </c>
      <c r="CZ12" s="145">
        <v>0</v>
      </c>
    </row>
    <row r="13" spans="1:104" ht="22.5" x14ac:dyDescent="0.2">
      <c r="A13" s="175"/>
      <c r="B13" s="176"/>
      <c r="C13" s="218" t="s">
        <v>90</v>
      </c>
      <c r="D13" s="219"/>
      <c r="E13" s="219"/>
      <c r="F13" s="219"/>
      <c r="G13" s="220"/>
      <c r="L13" s="177" t="s">
        <v>90</v>
      </c>
      <c r="O13" s="167">
        <v>3</v>
      </c>
    </row>
    <row r="14" spans="1:104" ht="22.5" x14ac:dyDescent="0.2">
      <c r="A14" s="175"/>
      <c r="B14" s="176"/>
      <c r="C14" s="218" t="s">
        <v>91</v>
      </c>
      <c r="D14" s="219"/>
      <c r="E14" s="219"/>
      <c r="F14" s="219"/>
      <c r="G14" s="220"/>
      <c r="L14" s="177" t="s">
        <v>91</v>
      </c>
      <c r="O14" s="167">
        <v>3</v>
      </c>
    </row>
    <row r="15" spans="1:104" ht="33.75" x14ac:dyDescent="0.2">
      <c r="A15" s="175"/>
      <c r="B15" s="176"/>
      <c r="C15" s="218" t="s">
        <v>92</v>
      </c>
      <c r="D15" s="219"/>
      <c r="E15" s="219"/>
      <c r="F15" s="219"/>
      <c r="G15" s="220"/>
      <c r="L15" s="177" t="s">
        <v>92</v>
      </c>
      <c r="O15" s="167">
        <v>3</v>
      </c>
    </row>
    <row r="16" spans="1:104" x14ac:dyDescent="0.2">
      <c r="A16" s="178"/>
      <c r="B16" s="179" t="s">
        <v>74</v>
      </c>
      <c r="C16" s="180" t="str">
        <f>CONCATENATE(B11," ",C11)</f>
        <v>07 Provozní vlivy</v>
      </c>
      <c r="D16" s="181"/>
      <c r="E16" s="182"/>
      <c r="F16" s="183"/>
      <c r="G16" s="184">
        <f>SUM(G11:G15)</f>
        <v>0</v>
      </c>
      <c r="O16" s="167">
        <v>4</v>
      </c>
      <c r="BA16" s="185">
        <f>SUM(BA11:BA15)</f>
        <v>0</v>
      </c>
      <c r="BB16" s="185">
        <f>SUM(BB11:BB15)</f>
        <v>0</v>
      </c>
      <c r="BC16" s="185">
        <f>SUM(BC11:BC15)</f>
        <v>0</v>
      </c>
      <c r="BD16" s="185">
        <f>SUM(BD11:BD15)</f>
        <v>0</v>
      </c>
      <c r="BE16" s="185">
        <f>SUM(BE11:BE15)</f>
        <v>0</v>
      </c>
    </row>
    <row r="17" spans="1:104" x14ac:dyDescent="0.2">
      <c r="A17" s="160" t="s">
        <v>73</v>
      </c>
      <c r="B17" s="161" t="s">
        <v>93</v>
      </c>
      <c r="C17" s="162" t="s">
        <v>94</v>
      </c>
      <c r="D17" s="163"/>
      <c r="E17" s="164"/>
      <c r="F17" s="164"/>
      <c r="G17" s="165"/>
      <c r="H17" s="166"/>
      <c r="I17" s="166"/>
      <c r="O17" s="167">
        <v>1</v>
      </c>
    </row>
    <row r="18" spans="1:104" x14ac:dyDescent="0.2">
      <c r="A18" s="168">
        <v>3</v>
      </c>
      <c r="B18" s="169" t="s">
        <v>95</v>
      </c>
      <c r="C18" s="170" t="s">
        <v>96</v>
      </c>
      <c r="D18" s="171" t="s">
        <v>84</v>
      </c>
      <c r="E18" s="172">
        <v>1</v>
      </c>
      <c r="F18" s="172"/>
      <c r="G18" s="173">
        <f>E18*F18</f>
        <v>0</v>
      </c>
      <c r="O18" s="167">
        <v>2</v>
      </c>
      <c r="AA18" s="145">
        <v>12</v>
      </c>
      <c r="AB18" s="145">
        <v>0</v>
      </c>
      <c r="AC18" s="145">
        <v>3</v>
      </c>
      <c r="AZ18" s="145">
        <v>1</v>
      </c>
      <c r="BA18" s="145">
        <f>IF(AZ18=1,G18,0)</f>
        <v>0</v>
      </c>
      <c r="BB18" s="145">
        <f>IF(AZ18=2,G18,0)</f>
        <v>0</v>
      </c>
      <c r="BC18" s="145">
        <f>IF(AZ18=3,G18,0)</f>
        <v>0</v>
      </c>
      <c r="BD18" s="145">
        <f>IF(AZ18=4,G18,0)</f>
        <v>0</v>
      </c>
      <c r="BE18" s="145">
        <f>IF(AZ18=5,G18,0)</f>
        <v>0</v>
      </c>
      <c r="CA18" s="174">
        <v>12</v>
      </c>
      <c r="CB18" s="174">
        <v>0</v>
      </c>
      <c r="CZ18" s="145">
        <v>0</v>
      </c>
    </row>
    <row r="19" spans="1:104" x14ac:dyDescent="0.2">
      <c r="A19" s="175"/>
      <c r="B19" s="176"/>
      <c r="C19" s="218" t="s">
        <v>97</v>
      </c>
      <c r="D19" s="219"/>
      <c r="E19" s="219"/>
      <c r="F19" s="219"/>
      <c r="G19" s="220"/>
      <c r="L19" s="177" t="s">
        <v>97</v>
      </c>
      <c r="O19" s="167">
        <v>3</v>
      </c>
    </row>
    <row r="20" spans="1:104" x14ac:dyDescent="0.2">
      <c r="A20" s="168">
        <v>4</v>
      </c>
      <c r="B20" s="169" t="s">
        <v>98</v>
      </c>
      <c r="C20" s="170" t="s">
        <v>99</v>
      </c>
      <c r="D20" s="171" t="s">
        <v>100</v>
      </c>
      <c r="E20" s="172">
        <v>2</v>
      </c>
      <c r="F20" s="172"/>
      <c r="G20" s="173">
        <f>E20*F20</f>
        <v>0</v>
      </c>
      <c r="O20" s="167">
        <v>2</v>
      </c>
      <c r="AA20" s="145">
        <v>12</v>
      </c>
      <c r="AB20" s="145">
        <v>0</v>
      </c>
      <c r="AC20" s="145">
        <v>4</v>
      </c>
      <c r="AZ20" s="145">
        <v>1</v>
      </c>
      <c r="BA20" s="145">
        <f>IF(AZ20=1,G20,0)</f>
        <v>0</v>
      </c>
      <c r="BB20" s="145">
        <f>IF(AZ20=2,G20,0)</f>
        <v>0</v>
      </c>
      <c r="BC20" s="145">
        <f>IF(AZ20=3,G20,0)</f>
        <v>0</v>
      </c>
      <c r="BD20" s="145">
        <f>IF(AZ20=4,G20,0)</f>
        <v>0</v>
      </c>
      <c r="BE20" s="145">
        <f>IF(AZ20=5,G20,0)</f>
        <v>0</v>
      </c>
      <c r="CA20" s="174">
        <v>12</v>
      </c>
      <c r="CB20" s="174">
        <v>0</v>
      </c>
      <c r="CZ20" s="145">
        <v>0</v>
      </c>
    </row>
    <row r="21" spans="1:104" x14ac:dyDescent="0.2">
      <c r="A21" s="168">
        <v>5</v>
      </c>
      <c r="B21" s="169" t="s">
        <v>101</v>
      </c>
      <c r="C21" s="170" t="s">
        <v>102</v>
      </c>
      <c r="D21" s="171" t="s">
        <v>84</v>
      </c>
      <c r="E21" s="172">
        <v>1</v>
      </c>
      <c r="F21" s="172"/>
      <c r="G21" s="173">
        <f>E21*F21</f>
        <v>0</v>
      </c>
      <c r="O21" s="167">
        <v>2</v>
      </c>
      <c r="AA21" s="145">
        <v>12</v>
      </c>
      <c r="AB21" s="145">
        <v>0</v>
      </c>
      <c r="AC21" s="145">
        <v>5</v>
      </c>
      <c r="AZ21" s="145">
        <v>1</v>
      </c>
      <c r="BA21" s="145">
        <f>IF(AZ21=1,G21,0)</f>
        <v>0</v>
      </c>
      <c r="BB21" s="145">
        <f>IF(AZ21=2,G21,0)</f>
        <v>0</v>
      </c>
      <c r="BC21" s="145">
        <f>IF(AZ21=3,G21,0)</f>
        <v>0</v>
      </c>
      <c r="BD21" s="145">
        <f>IF(AZ21=4,G21,0)</f>
        <v>0</v>
      </c>
      <c r="BE21" s="145">
        <f>IF(AZ21=5,G21,0)</f>
        <v>0</v>
      </c>
      <c r="CA21" s="174">
        <v>12</v>
      </c>
      <c r="CB21" s="174">
        <v>0</v>
      </c>
      <c r="CZ21" s="145">
        <v>0</v>
      </c>
    </row>
    <row r="22" spans="1:104" x14ac:dyDescent="0.2">
      <c r="A22" s="175"/>
      <c r="B22" s="176"/>
      <c r="C22" s="218" t="s">
        <v>103</v>
      </c>
      <c r="D22" s="219"/>
      <c r="E22" s="219"/>
      <c r="F22" s="219"/>
      <c r="G22" s="220"/>
      <c r="L22" s="177" t="s">
        <v>103</v>
      </c>
      <c r="O22" s="167">
        <v>3</v>
      </c>
    </row>
    <row r="23" spans="1:104" x14ac:dyDescent="0.2">
      <c r="A23" s="178"/>
      <c r="B23" s="179" t="s">
        <v>74</v>
      </c>
      <c r="C23" s="180" t="str">
        <f>CONCATENATE(B17," ",C17)</f>
        <v>F2010 Průzkumné práce</v>
      </c>
      <c r="D23" s="181"/>
      <c r="E23" s="182"/>
      <c r="F23" s="183"/>
      <c r="G23" s="184">
        <f>SUM(G17:G22)</f>
        <v>0</v>
      </c>
      <c r="O23" s="167">
        <v>4</v>
      </c>
      <c r="BA23" s="185">
        <f>SUM(BA17:BA22)</f>
        <v>0</v>
      </c>
      <c r="BB23" s="185">
        <f>SUM(BB17:BB22)</f>
        <v>0</v>
      </c>
      <c r="BC23" s="185">
        <f>SUM(BC17:BC22)</f>
        <v>0</v>
      </c>
      <c r="BD23" s="185">
        <f>SUM(BD17:BD22)</f>
        <v>0</v>
      </c>
      <c r="BE23" s="185">
        <f>SUM(BE17:BE22)</f>
        <v>0</v>
      </c>
    </row>
    <row r="24" spans="1:104" x14ac:dyDescent="0.2">
      <c r="A24" s="160" t="s">
        <v>73</v>
      </c>
      <c r="B24" s="161" t="s">
        <v>104</v>
      </c>
      <c r="C24" s="162" t="s">
        <v>105</v>
      </c>
      <c r="D24" s="163"/>
      <c r="E24" s="164"/>
      <c r="F24" s="164"/>
      <c r="G24" s="165"/>
      <c r="H24" s="166"/>
      <c r="I24" s="166"/>
      <c r="O24" s="167">
        <v>1</v>
      </c>
    </row>
    <row r="25" spans="1:104" x14ac:dyDescent="0.2">
      <c r="A25" s="168">
        <v>6</v>
      </c>
      <c r="B25" s="169" t="s">
        <v>106</v>
      </c>
      <c r="C25" s="170" t="s">
        <v>107</v>
      </c>
      <c r="D25" s="171" t="s">
        <v>84</v>
      </c>
      <c r="E25" s="172">
        <v>1</v>
      </c>
      <c r="F25" s="172"/>
      <c r="G25" s="173">
        <f>E25*F25</f>
        <v>0</v>
      </c>
      <c r="O25" s="167">
        <v>2</v>
      </c>
      <c r="AA25" s="145">
        <v>12</v>
      </c>
      <c r="AB25" s="145">
        <v>0</v>
      </c>
      <c r="AC25" s="145">
        <v>6</v>
      </c>
      <c r="AZ25" s="145">
        <v>1</v>
      </c>
      <c r="BA25" s="145">
        <f>IF(AZ25=1,G25,0)</f>
        <v>0</v>
      </c>
      <c r="BB25" s="145">
        <f>IF(AZ25=2,G25,0)</f>
        <v>0</v>
      </c>
      <c r="BC25" s="145">
        <f>IF(AZ25=3,G25,0)</f>
        <v>0</v>
      </c>
      <c r="BD25" s="145">
        <f>IF(AZ25=4,G25,0)</f>
        <v>0</v>
      </c>
      <c r="BE25" s="145">
        <f>IF(AZ25=5,G25,0)</f>
        <v>0</v>
      </c>
      <c r="CA25" s="174">
        <v>12</v>
      </c>
      <c r="CB25" s="174">
        <v>0</v>
      </c>
      <c r="CZ25" s="145">
        <v>0</v>
      </c>
    </row>
    <row r="26" spans="1:104" x14ac:dyDescent="0.2">
      <c r="A26" s="175"/>
      <c r="B26" s="176"/>
      <c r="C26" s="218" t="s">
        <v>108</v>
      </c>
      <c r="D26" s="219"/>
      <c r="E26" s="219"/>
      <c r="F26" s="219"/>
      <c r="G26" s="220"/>
      <c r="L26" s="177" t="s">
        <v>108</v>
      </c>
      <c r="O26" s="167">
        <v>3</v>
      </c>
    </row>
    <row r="27" spans="1:104" ht="33.75" x14ac:dyDescent="0.2">
      <c r="A27" s="175"/>
      <c r="B27" s="176"/>
      <c r="C27" s="218" t="s">
        <v>109</v>
      </c>
      <c r="D27" s="219"/>
      <c r="E27" s="219"/>
      <c r="F27" s="219"/>
      <c r="G27" s="220"/>
      <c r="L27" s="177" t="s">
        <v>109</v>
      </c>
      <c r="O27" s="167">
        <v>3</v>
      </c>
    </row>
    <row r="28" spans="1:104" x14ac:dyDescent="0.2">
      <c r="A28" s="175"/>
      <c r="B28" s="176"/>
      <c r="C28" s="218" t="s">
        <v>110</v>
      </c>
      <c r="D28" s="219"/>
      <c r="E28" s="219"/>
      <c r="F28" s="219"/>
      <c r="G28" s="220"/>
      <c r="L28" s="177" t="s">
        <v>110</v>
      </c>
      <c r="O28" s="167">
        <v>3</v>
      </c>
    </row>
    <row r="29" spans="1:104" ht="22.5" x14ac:dyDescent="0.2">
      <c r="A29" s="175"/>
      <c r="B29" s="176"/>
      <c r="C29" s="218" t="s">
        <v>111</v>
      </c>
      <c r="D29" s="219"/>
      <c r="E29" s="219"/>
      <c r="F29" s="219"/>
      <c r="G29" s="220"/>
      <c r="L29" s="177" t="s">
        <v>111</v>
      </c>
      <c r="O29" s="167">
        <v>3</v>
      </c>
    </row>
    <row r="30" spans="1:104" ht="22.5" x14ac:dyDescent="0.2">
      <c r="A30" s="175"/>
      <c r="B30" s="176"/>
      <c r="C30" s="218" t="s">
        <v>112</v>
      </c>
      <c r="D30" s="219"/>
      <c r="E30" s="219"/>
      <c r="F30" s="219"/>
      <c r="G30" s="220"/>
      <c r="L30" s="177" t="s">
        <v>112</v>
      </c>
      <c r="O30" s="167">
        <v>3</v>
      </c>
    </row>
    <row r="31" spans="1:104" x14ac:dyDescent="0.2">
      <c r="A31" s="175"/>
      <c r="B31" s="176"/>
      <c r="C31" s="218" t="s">
        <v>113</v>
      </c>
      <c r="D31" s="219"/>
      <c r="E31" s="219"/>
      <c r="F31" s="219"/>
      <c r="G31" s="220"/>
      <c r="L31" s="177" t="s">
        <v>113</v>
      </c>
      <c r="O31" s="167">
        <v>3</v>
      </c>
    </row>
    <row r="32" spans="1:104" ht="33.75" x14ac:dyDescent="0.2">
      <c r="A32" s="175"/>
      <c r="B32" s="176"/>
      <c r="C32" s="218" t="s">
        <v>114</v>
      </c>
      <c r="D32" s="219"/>
      <c r="E32" s="219"/>
      <c r="F32" s="219"/>
      <c r="G32" s="220"/>
      <c r="L32" s="177" t="s">
        <v>114</v>
      </c>
      <c r="O32" s="167">
        <v>3</v>
      </c>
    </row>
    <row r="33" spans="1:104" x14ac:dyDescent="0.2">
      <c r="A33" s="175"/>
      <c r="B33" s="176"/>
      <c r="C33" s="218" t="s">
        <v>115</v>
      </c>
      <c r="D33" s="219"/>
      <c r="E33" s="219"/>
      <c r="F33" s="219"/>
      <c r="G33" s="220"/>
      <c r="L33" s="177" t="s">
        <v>115</v>
      </c>
      <c r="O33" s="167">
        <v>3</v>
      </c>
    </row>
    <row r="34" spans="1:104" ht="33.75" x14ac:dyDescent="0.2">
      <c r="A34" s="175"/>
      <c r="B34" s="176"/>
      <c r="C34" s="218" t="s">
        <v>116</v>
      </c>
      <c r="D34" s="219"/>
      <c r="E34" s="219"/>
      <c r="F34" s="219"/>
      <c r="G34" s="220"/>
      <c r="L34" s="177" t="s">
        <v>116</v>
      </c>
      <c r="O34" s="167">
        <v>3</v>
      </c>
    </row>
    <row r="35" spans="1:104" ht="22.5" x14ac:dyDescent="0.2">
      <c r="A35" s="175"/>
      <c r="B35" s="176"/>
      <c r="C35" s="218" t="s">
        <v>117</v>
      </c>
      <c r="D35" s="219"/>
      <c r="E35" s="219"/>
      <c r="F35" s="219"/>
      <c r="G35" s="220"/>
      <c r="L35" s="177" t="s">
        <v>117</v>
      </c>
      <c r="O35" s="167">
        <v>3</v>
      </c>
    </row>
    <row r="36" spans="1:104" ht="22.5" x14ac:dyDescent="0.2">
      <c r="A36" s="175"/>
      <c r="B36" s="176"/>
      <c r="C36" s="218" t="s">
        <v>118</v>
      </c>
      <c r="D36" s="219"/>
      <c r="E36" s="219"/>
      <c r="F36" s="219"/>
      <c r="G36" s="220"/>
      <c r="L36" s="177" t="s">
        <v>118</v>
      </c>
      <c r="O36" s="167">
        <v>3</v>
      </c>
    </row>
    <row r="37" spans="1:104" x14ac:dyDescent="0.2">
      <c r="A37" s="175"/>
      <c r="B37" s="176"/>
      <c r="C37" s="218" t="s">
        <v>119</v>
      </c>
      <c r="D37" s="219"/>
      <c r="E37" s="219"/>
      <c r="F37" s="219"/>
      <c r="G37" s="220"/>
      <c r="L37" s="177" t="s">
        <v>119</v>
      </c>
      <c r="O37" s="167">
        <v>3</v>
      </c>
    </row>
    <row r="38" spans="1:104" x14ac:dyDescent="0.2">
      <c r="A38" s="175"/>
      <c r="B38" s="176"/>
      <c r="C38" s="218" t="s">
        <v>120</v>
      </c>
      <c r="D38" s="219"/>
      <c r="E38" s="219"/>
      <c r="F38" s="219"/>
      <c r="G38" s="220"/>
      <c r="L38" s="177" t="s">
        <v>120</v>
      </c>
      <c r="O38" s="167">
        <v>3</v>
      </c>
    </row>
    <row r="39" spans="1:104" x14ac:dyDescent="0.2">
      <c r="A39" s="168">
        <v>7</v>
      </c>
      <c r="B39" s="169" t="s">
        <v>82</v>
      </c>
      <c r="C39" s="170" t="s">
        <v>121</v>
      </c>
      <c r="D39" s="171" t="s">
        <v>84</v>
      </c>
      <c r="E39" s="172">
        <v>1</v>
      </c>
      <c r="F39" s="172"/>
      <c r="G39" s="173">
        <f>E39*F39</f>
        <v>0</v>
      </c>
      <c r="O39" s="167">
        <v>2</v>
      </c>
      <c r="AA39" s="145">
        <v>12</v>
      </c>
      <c r="AB39" s="145">
        <v>0</v>
      </c>
      <c r="AC39" s="145">
        <v>7</v>
      </c>
      <c r="AZ39" s="145">
        <v>1</v>
      </c>
      <c r="BA39" s="145">
        <f>IF(AZ39=1,G39,0)</f>
        <v>0</v>
      </c>
      <c r="BB39" s="145">
        <f>IF(AZ39=2,G39,0)</f>
        <v>0</v>
      </c>
      <c r="BC39" s="145">
        <f>IF(AZ39=3,G39,0)</f>
        <v>0</v>
      </c>
      <c r="BD39" s="145">
        <f>IF(AZ39=4,G39,0)</f>
        <v>0</v>
      </c>
      <c r="BE39" s="145">
        <f>IF(AZ39=5,G39,0)</f>
        <v>0</v>
      </c>
      <c r="CA39" s="174">
        <v>12</v>
      </c>
      <c r="CB39" s="174">
        <v>0</v>
      </c>
      <c r="CZ39" s="145">
        <v>0</v>
      </c>
    </row>
    <row r="40" spans="1:104" ht="22.5" x14ac:dyDescent="0.2">
      <c r="A40" s="175"/>
      <c r="B40" s="176"/>
      <c r="C40" s="218" t="s">
        <v>122</v>
      </c>
      <c r="D40" s="219"/>
      <c r="E40" s="219"/>
      <c r="F40" s="219"/>
      <c r="G40" s="220"/>
      <c r="L40" s="177" t="s">
        <v>122</v>
      </c>
      <c r="O40" s="167">
        <v>3</v>
      </c>
    </row>
    <row r="41" spans="1:104" x14ac:dyDescent="0.2">
      <c r="A41" s="175"/>
      <c r="B41" s="176"/>
      <c r="C41" s="218" t="s">
        <v>123</v>
      </c>
      <c r="D41" s="219"/>
      <c r="E41" s="219"/>
      <c r="F41" s="219"/>
      <c r="G41" s="220"/>
      <c r="L41" s="177" t="s">
        <v>123</v>
      </c>
      <c r="O41" s="167">
        <v>3</v>
      </c>
    </row>
    <row r="42" spans="1:104" x14ac:dyDescent="0.2">
      <c r="A42" s="178"/>
      <c r="B42" s="179" t="s">
        <v>74</v>
      </c>
      <c r="C42" s="180" t="str">
        <f>CONCATENATE(B24," ",C24)</f>
        <v>F2030 Inženýrská činnost</v>
      </c>
      <c r="D42" s="181"/>
      <c r="E42" s="182"/>
      <c r="F42" s="183"/>
      <c r="G42" s="184">
        <f>SUM(G24:G41)</f>
        <v>0</v>
      </c>
      <c r="O42" s="167">
        <v>4</v>
      </c>
      <c r="BA42" s="185">
        <f>SUM(BA24:BA41)</f>
        <v>0</v>
      </c>
      <c r="BB42" s="185">
        <f>SUM(BB24:BB41)</f>
        <v>0</v>
      </c>
      <c r="BC42" s="185">
        <f>SUM(BC24:BC41)</f>
        <v>0</v>
      </c>
      <c r="BD42" s="185">
        <f>SUM(BD24:BD41)</f>
        <v>0</v>
      </c>
      <c r="BE42" s="185">
        <f>SUM(BE24:BE41)</f>
        <v>0</v>
      </c>
    </row>
    <row r="43" spans="1:104" x14ac:dyDescent="0.2">
      <c r="A43" s="160" t="s">
        <v>73</v>
      </c>
      <c r="B43" s="161" t="s">
        <v>124</v>
      </c>
      <c r="C43" s="162" t="s">
        <v>125</v>
      </c>
      <c r="D43" s="163"/>
      <c r="E43" s="164"/>
      <c r="F43" s="164"/>
      <c r="G43" s="165"/>
      <c r="H43" s="166"/>
      <c r="I43" s="166"/>
      <c r="O43" s="167">
        <v>1</v>
      </c>
    </row>
    <row r="44" spans="1:104" x14ac:dyDescent="0.2">
      <c r="A44" s="168">
        <v>8</v>
      </c>
      <c r="B44" s="169" t="s">
        <v>126</v>
      </c>
      <c r="C44" s="170" t="s">
        <v>127</v>
      </c>
      <c r="D44" s="171" t="s">
        <v>84</v>
      </c>
      <c r="E44" s="172">
        <v>1</v>
      </c>
      <c r="F44" s="172"/>
      <c r="G44" s="173">
        <f>E44*F44</f>
        <v>0</v>
      </c>
      <c r="O44" s="167">
        <v>2</v>
      </c>
      <c r="AA44" s="145">
        <v>12</v>
      </c>
      <c r="AB44" s="145">
        <v>0</v>
      </c>
      <c r="AC44" s="145">
        <v>8</v>
      </c>
      <c r="AZ44" s="145">
        <v>1</v>
      </c>
      <c r="BA44" s="145">
        <f>IF(AZ44=1,G44,0)</f>
        <v>0</v>
      </c>
      <c r="BB44" s="145">
        <f>IF(AZ44=2,G44,0)</f>
        <v>0</v>
      </c>
      <c r="BC44" s="145">
        <f>IF(AZ44=3,G44,0)</f>
        <v>0</v>
      </c>
      <c r="BD44" s="145">
        <f>IF(AZ44=4,G44,0)</f>
        <v>0</v>
      </c>
      <c r="BE44" s="145">
        <f>IF(AZ44=5,G44,0)</f>
        <v>0</v>
      </c>
      <c r="CA44" s="174">
        <v>12</v>
      </c>
      <c r="CB44" s="174">
        <v>0</v>
      </c>
      <c r="CZ44" s="145">
        <v>0</v>
      </c>
    </row>
    <row r="45" spans="1:104" ht="56.25" x14ac:dyDescent="0.2">
      <c r="A45" s="175"/>
      <c r="B45" s="176"/>
      <c r="C45" s="218" t="s">
        <v>128</v>
      </c>
      <c r="D45" s="219"/>
      <c r="E45" s="219"/>
      <c r="F45" s="219"/>
      <c r="G45" s="220"/>
      <c r="L45" s="177" t="s">
        <v>128</v>
      </c>
      <c r="O45" s="167">
        <v>3</v>
      </c>
    </row>
    <row r="46" spans="1:104" ht="22.5" x14ac:dyDescent="0.2">
      <c r="A46" s="168">
        <v>9</v>
      </c>
      <c r="B46" s="169" t="s">
        <v>129</v>
      </c>
      <c r="C46" s="170" t="s">
        <v>130</v>
      </c>
      <c r="D46" s="171" t="s">
        <v>84</v>
      </c>
      <c r="E46" s="172">
        <v>1</v>
      </c>
      <c r="F46" s="172"/>
      <c r="G46" s="173">
        <f>E46*F46</f>
        <v>0</v>
      </c>
      <c r="O46" s="167">
        <v>2</v>
      </c>
      <c r="AA46" s="145">
        <v>12</v>
      </c>
      <c r="AB46" s="145">
        <v>0</v>
      </c>
      <c r="AC46" s="145">
        <v>9</v>
      </c>
      <c r="AZ46" s="145">
        <v>1</v>
      </c>
      <c r="BA46" s="145">
        <f>IF(AZ46=1,G46,0)</f>
        <v>0</v>
      </c>
      <c r="BB46" s="145">
        <f>IF(AZ46=2,G46,0)</f>
        <v>0</v>
      </c>
      <c r="BC46" s="145">
        <f>IF(AZ46=3,G46,0)</f>
        <v>0</v>
      </c>
      <c r="BD46" s="145">
        <f>IF(AZ46=4,G46,0)</f>
        <v>0</v>
      </c>
      <c r="BE46" s="145">
        <f>IF(AZ46=5,G46,0)</f>
        <v>0</v>
      </c>
      <c r="CA46" s="174">
        <v>12</v>
      </c>
      <c r="CB46" s="174">
        <v>0</v>
      </c>
      <c r="CZ46" s="145">
        <v>0</v>
      </c>
    </row>
    <row r="47" spans="1:104" ht="22.5" x14ac:dyDescent="0.2">
      <c r="A47" s="175"/>
      <c r="B47" s="176"/>
      <c r="C47" s="218" t="s">
        <v>131</v>
      </c>
      <c r="D47" s="219"/>
      <c r="E47" s="219"/>
      <c r="F47" s="219"/>
      <c r="G47" s="220"/>
      <c r="L47" s="177" t="s">
        <v>131</v>
      </c>
      <c r="O47" s="167">
        <v>3</v>
      </c>
    </row>
    <row r="48" spans="1:104" ht="22.5" x14ac:dyDescent="0.2">
      <c r="A48" s="175"/>
      <c r="B48" s="176"/>
      <c r="C48" s="218" t="s">
        <v>132</v>
      </c>
      <c r="D48" s="219"/>
      <c r="E48" s="219"/>
      <c r="F48" s="219"/>
      <c r="G48" s="220"/>
      <c r="L48" s="177" t="s">
        <v>132</v>
      </c>
      <c r="O48" s="167">
        <v>3</v>
      </c>
    </row>
    <row r="49" spans="1:104" x14ac:dyDescent="0.2">
      <c r="A49" s="168">
        <v>10</v>
      </c>
      <c r="B49" s="169" t="s">
        <v>133</v>
      </c>
      <c r="C49" s="170" t="s">
        <v>134</v>
      </c>
      <c r="D49" s="171" t="s">
        <v>84</v>
      </c>
      <c r="E49" s="172">
        <v>1</v>
      </c>
      <c r="F49" s="172"/>
      <c r="G49" s="173">
        <f>E49*F49</f>
        <v>0</v>
      </c>
      <c r="O49" s="167">
        <v>2</v>
      </c>
      <c r="AA49" s="145">
        <v>12</v>
      </c>
      <c r="AB49" s="145">
        <v>0</v>
      </c>
      <c r="AC49" s="145">
        <v>10</v>
      </c>
      <c r="AZ49" s="145">
        <v>1</v>
      </c>
      <c r="BA49" s="145">
        <f>IF(AZ49=1,G49,0)</f>
        <v>0</v>
      </c>
      <c r="BB49" s="145">
        <f>IF(AZ49=2,G49,0)</f>
        <v>0</v>
      </c>
      <c r="BC49" s="145">
        <f>IF(AZ49=3,G49,0)</f>
        <v>0</v>
      </c>
      <c r="BD49" s="145">
        <f>IF(AZ49=4,G49,0)</f>
        <v>0</v>
      </c>
      <c r="BE49" s="145">
        <f>IF(AZ49=5,G49,0)</f>
        <v>0</v>
      </c>
      <c r="CA49" s="174">
        <v>12</v>
      </c>
      <c r="CB49" s="174">
        <v>0</v>
      </c>
      <c r="CZ49" s="145">
        <v>0</v>
      </c>
    </row>
    <row r="50" spans="1:104" x14ac:dyDescent="0.2">
      <c r="A50" s="175"/>
      <c r="B50" s="176"/>
      <c r="C50" s="218" t="s">
        <v>135</v>
      </c>
      <c r="D50" s="219"/>
      <c r="E50" s="219"/>
      <c r="F50" s="219"/>
      <c r="G50" s="220"/>
      <c r="L50" s="177" t="s">
        <v>135</v>
      </c>
      <c r="O50" s="167">
        <v>3</v>
      </c>
    </row>
    <row r="51" spans="1:104" x14ac:dyDescent="0.2">
      <c r="A51" s="175"/>
      <c r="B51" s="176"/>
      <c r="C51" s="218" t="s">
        <v>136</v>
      </c>
      <c r="D51" s="219"/>
      <c r="E51" s="219"/>
      <c r="F51" s="219"/>
      <c r="G51" s="220"/>
      <c r="L51" s="177" t="s">
        <v>136</v>
      </c>
      <c r="O51" s="167">
        <v>3</v>
      </c>
    </row>
    <row r="52" spans="1:104" x14ac:dyDescent="0.2">
      <c r="A52" s="175"/>
      <c r="B52" s="176"/>
      <c r="C52" s="218" t="s">
        <v>160</v>
      </c>
      <c r="D52" s="219"/>
      <c r="E52" s="219"/>
      <c r="F52" s="219"/>
      <c r="G52" s="220"/>
      <c r="L52" s="177" t="s">
        <v>137</v>
      </c>
      <c r="O52" s="167">
        <v>3</v>
      </c>
    </row>
    <row r="53" spans="1:104" x14ac:dyDescent="0.2">
      <c r="A53" s="175"/>
      <c r="B53" s="176"/>
      <c r="C53" s="218" t="s">
        <v>159</v>
      </c>
      <c r="D53" s="219"/>
      <c r="E53" s="219"/>
      <c r="F53" s="219"/>
      <c r="G53" s="220"/>
      <c r="L53" s="177" t="s">
        <v>138</v>
      </c>
      <c r="O53" s="167">
        <v>3</v>
      </c>
    </row>
    <row r="54" spans="1:104" x14ac:dyDescent="0.2">
      <c r="A54" s="168">
        <v>11</v>
      </c>
      <c r="B54" s="169" t="s">
        <v>139</v>
      </c>
      <c r="C54" s="170" t="s">
        <v>140</v>
      </c>
      <c r="D54" s="171" t="s">
        <v>84</v>
      </c>
      <c r="E54" s="172">
        <v>1</v>
      </c>
      <c r="F54" s="172"/>
      <c r="G54" s="173">
        <f>E54*F54</f>
        <v>0</v>
      </c>
      <c r="O54" s="167">
        <v>2</v>
      </c>
      <c r="AA54" s="145">
        <v>12</v>
      </c>
      <c r="AB54" s="145">
        <v>0</v>
      </c>
      <c r="AC54" s="145">
        <v>11</v>
      </c>
      <c r="AZ54" s="145">
        <v>1</v>
      </c>
      <c r="BA54" s="145">
        <f>IF(AZ54=1,G54,0)</f>
        <v>0</v>
      </c>
      <c r="BB54" s="145">
        <f>IF(AZ54=2,G54,0)</f>
        <v>0</v>
      </c>
      <c r="BC54" s="145">
        <f>IF(AZ54=3,G54,0)</f>
        <v>0</v>
      </c>
      <c r="BD54" s="145">
        <f>IF(AZ54=4,G54,0)</f>
        <v>0</v>
      </c>
      <c r="BE54" s="145">
        <f>IF(AZ54=5,G54,0)</f>
        <v>0</v>
      </c>
      <c r="CA54" s="174">
        <v>12</v>
      </c>
      <c r="CB54" s="174">
        <v>0</v>
      </c>
      <c r="CZ54" s="145">
        <v>0</v>
      </c>
    </row>
    <row r="55" spans="1:104" ht="22.5" x14ac:dyDescent="0.2">
      <c r="A55" s="175"/>
      <c r="B55" s="176"/>
      <c r="C55" s="218" t="s">
        <v>141</v>
      </c>
      <c r="D55" s="219"/>
      <c r="E55" s="219"/>
      <c r="F55" s="219"/>
      <c r="G55" s="220"/>
      <c r="L55" s="177" t="s">
        <v>141</v>
      </c>
      <c r="O55" s="167">
        <v>3</v>
      </c>
    </row>
    <row r="56" spans="1:104" x14ac:dyDescent="0.2">
      <c r="A56" s="168">
        <v>12</v>
      </c>
      <c r="B56" s="169" t="s">
        <v>142</v>
      </c>
      <c r="C56" s="170" t="s">
        <v>143</v>
      </c>
      <c r="D56" s="171" t="s">
        <v>84</v>
      </c>
      <c r="E56" s="172">
        <v>1</v>
      </c>
      <c r="F56" s="172"/>
      <c r="G56" s="173">
        <f>E56*F56</f>
        <v>0</v>
      </c>
      <c r="O56" s="167">
        <v>2</v>
      </c>
      <c r="AA56" s="145">
        <v>12</v>
      </c>
      <c r="AB56" s="145">
        <v>0</v>
      </c>
      <c r="AC56" s="145">
        <v>12</v>
      </c>
      <c r="AZ56" s="145">
        <v>1</v>
      </c>
      <c r="BA56" s="145">
        <f>IF(AZ56=1,G56,0)</f>
        <v>0</v>
      </c>
      <c r="BB56" s="145">
        <f>IF(AZ56=2,G56,0)</f>
        <v>0</v>
      </c>
      <c r="BC56" s="145">
        <f>IF(AZ56=3,G56,0)</f>
        <v>0</v>
      </c>
      <c r="BD56" s="145">
        <f>IF(AZ56=4,G56,0)</f>
        <v>0</v>
      </c>
      <c r="BE56" s="145">
        <f>IF(AZ56=5,G56,0)</f>
        <v>0</v>
      </c>
      <c r="CA56" s="174">
        <v>12</v>
      </c>
      <c r="CB56" s="174">
        <v>0</v>
      </c>
      <c r="CZ56" s="145">
        <v>0</v>
      </c>
    </row>
    <row r="57" spans="1:104" x14ac:dyDescent="0.2">
      <c r="A57" s="175"/>
      <c r="B57" s="176"/>
      <c r="C57" s="218" t="s">
        <v>144</v>
      </c>
      <c r="D57" s="219"/>
      <c r="E57" s="219"/>
      <c r="F57" s="219"/>
      <c r="G57" s="220"/>
      <c r="L57" s="177" t="s">
        <v>144</v>
      </c>
      <c r="O57" s="167">
        <v>3</v>
      </c>
    </row>
    <row r="58" spans="1:104" ht="22.5" x14ac:dyDescent="0.2">
      <c r="A58" s="175"/>
      <c r="B58" s="176"/>
      <c r="C58" s="218" t="s">
        <v>145</v>
      </c>
      <c r="D58" s="219"/>
      <c r="E58" s="219"/>
      <c r="F58" s="219"/>
      <c r="G58" s="220"/>
      <c r="L58" s="177" t="s">
        <v>145</v>
      </c>
      <c r="O58" s="167">
        <v>3</v>
      </c>
    </row>
    <row r="59" spans="1:104" x14ac:dyDescent="0.2">
      <c r="A59" s="168">
        <v>13</v>
      </c>
      <c r="B59" s="169" t="s">
        <v>146</v>
      </c>
      <c r="C59" s="170" t="s">
        <v>147</v>
      </c>
      <c r="D59" s="171" t="s">
        <v>84</v>
      </c>
      <c r="E59" s="172">
        <v>1</v>
      </c>
      <c r="F59" s="172"/>
      <c r="G59" s="173">
        <f>E59*F59</f>
        <v>0</v>
      </c>
      <c r="O59" s="167">
        <v>2</v>
      </c>
      <c r="AA59" s="145">
        <v>12</v>
      </c>
      <c r="AB59" s="145">
        <v>0</v>
      </c>
      <c r="AC59" s="145">
        <v>13</v>
      </c>
      <c r="AZ59" s="145">
        <v>1</v>
      </c>
      <c r="BA59" s="145">
        <f>IF(AZ59=1,G59,0)</f>
        <v>0</v>
      </c>
      <c r="BB59" s="145">
        <f>IF(AZ59=2,G59,0)</f>
        <v>0</v>
      </c>
      <c r="BC59" s="145">
        <f>IF(AZ59=3,G59,0)</f>
        <v>0</v>
      </c>
      <c r="BD59" s="145">
        <f>IF(AZ59=4,G59,0)</f>
        <v>0</v>
      </c>
      <c r="BE59" s="145">
        <f>IF(AZ59=5,G59,0)</f>
        <v>0</v>
      </c>
      <c r="CA59" s="174">
        <v>12</v>
      </c>
      <c r="CB59" s="174">
        <v>0</v>
      </c>
      <c r="CZ59" s="145">
        <v>0</v>
      </c>
    </row>
    <row r="60" spans="1:104" ht="33.75" x14ac:dyDescent="0.2">
      <c r="A60" s="175"/>
      <c r="B60" s="176"/>
      <c r="C60" s="218" t="s">
        <v>148</v>
      </c>
      <c r="D60" s="219"/>
      <c r="E60" s="219"/>
      <c r="F60" s="219"/>
      <c r="G60" s="220"/>
      <c r="L60" s="177" t="s">
        <v>148</v>
      </c>
      <c r="O60" s="167">
        <v>3</v>
      </c>
    </row>
    <row r="61" spans="1:104" x14ac:dyDescent="0.2">
      <c r="A61" s="175"/>
      <c r="B61" s="176"/>
      <c r="C61" s="218" t="s">
        <v>149</v>
      </c>
      <c r="D61" s="219"/>
      <c r="E61" s="219"/>
      <c r="F61" s="219"/>
      <c r="G61" s="220"/>
      <c r="L61" s="177" t="s">
        <v>149</v>
      </c>
      <c r="O61" s="167">
        <v>3</v>
      </c>
    </row>
    <row r="62" spans="1:104" x14ac:dyDescent="0.2">
      <c r="A62" s="168">
        <v>14</v>
      </c>
      <c r="B62" s="169" t="s">
        <v>150</v>
      </c>
      <c r="C62" s="170" t="s">
        <v>151</v>
      </c>
      <c r="D62" s="171" t="s">
        <v>84</v>
      </c>
      <c r="E62" s="172">
        <v>1</v>
      </c>
      <c r="F62" s="172"/>
      <c r="G62" s="173">
        <f>E62*F62</f>
        <v>0</v>
      </c>
      <c r="O62" s="167">
        <v>2</v>
      </c>
      <c r="AA62" s="145">
        <v>12</v>
      </c>
      <c r="AB62" s="145">
        <v>0</v>
      </c>
      <c r="AC62" s="145">
        <v>14</v>
      </c>
      <c r="AZ62" s="145">
        <v>1</v>
      </c>
      <c r="BA62" s="145">
        <f>IF(AZ62=1,G62,0)</f>
        <v>0</v>
      </c>
      <c r="BB62" s="145">
        <f>IF(AZ62=2,G62,0)</f>
        <v>0</v>
      </c>
      <c r="BC62" s="145">
        <f>IF(AZ62=3,G62,0)</f>
        <v>0</v>
      </c>
      <c r="BD62" s="145">
        <f>IF(AZ62=4,G62,0)</f>
        <v>0</v>
      </c>
      <c r="BE62" s="145">
        <f>IF(AZ62=5,G62,0)</f>
        <v>0</v>
      </c>
      <c r="CA62" s="174">
        <v>12</v>
      </c>
      <c r="CB62" s="174">
        <v>0</v>
      </c>
      <c r="CZ62" s="145">
        <v>0</v>
      </c>
    </row>
    <row r="63" spans="1:104" x14ac:dyDescent="0.2">
      <c r="A63" s="175"/>
      <c r="B63" s="176"/>
      <c r="C63" s="218" t="s">
        <v>152</v>
      </c>
      <c r="D63" s="219"/>
      <c r="E63" s="219"/>
      <c r="F63" s="219"/>
      <c r="G63" s="220"/>
      <c r="L63" s="177" t="s">
        <v>152</v>
      </c>
      <c r="O63" s="167">
        <v>3</v>
      </c>
    </row>
    <row r="64" spans="1:104" ht="22.5" x14ac:dyDescent="0.2">
      <c r="A64" s="175"/>
      <c r="B64" s="176"/>
      <c r="C64" s="218" t="s">
        <v>153</v>
      </c>
      <c r="D64" s="219"/>
      <c r="E64" s="219"/>
      <c r="F64" s="219"/>
      <c r="G64" s="220"/>
      <c r="L64" s="177" t="s">
        <v>153</v>
      </c>
      <c r="O64" s="167">
        <v>3</v>
      </c>
    </row>
    <row r="65" spans="1:104" x14ac:dyDescent="0.2">
      <c r="A65" s="168">
        <v>15</v>
      </c>
      <c r="B65" s="169" t="s">
        <v>154</v>
      </c>
      <c r="C65" s="170" t="s">
        <v>155</v>
      </c>
      <c r="D65" s="171" t="s">
        <v>84</v>
      </c>
      <c r="E65" s="172">
        <v>1</v>
      </c>
      <c r="F65" s="172"/>
      <c r="G65" s="173">
        <f>E65*F65</f>
        <v>0</v>
      </c>
      <c r="O65" s="167">
        <v>2</v>
      </c>
      <c r="AA65" s="145">
        <v>12</v>
      </c>
      <c r="AB65" s="145">
        <v>0</v>
      </c>
      <c r="AC65" s="145">
        <v>15</v>
      </c>
      <c r="AZ65" s="145">
        <v>1</v>
      </c>
      <c r="BA65" s="145">
        <f>IF(AZ65=1,G65,0)</f>
        <v>0</v>
      </c>
      <c r="BB65" s="145">
        <f>IF(AZ65=2,G65,0)</f>
        <v>0</v>
      </c>
      <c r="BC65" s="145">
        <f>IF(AZ65=3,G65,0)</f>
        <v>0</v>
      </c>
      <c r="BD65" s="145">
        <f>IF(AZ65=4,G65,0)</f>
        <v>0</v>
      </c>
      <c r="BE65" s="145">
        <f>IF(AZ65=5,G65,0)</f>
        <v>0</v>
      </c>
      <c r="CA65" s="174">
        <v>12</v>
      </c>
      <c r="CB65" s="174">
        <v>0</v>
      </c>
      <c r="CZ65" s="145">
        <v>0</v>
      </c>
    </row>
    <row r="66" spans="1:104" ht="33.75" x14ac:dyDescent="0.2">
      <c r="A66" s="175"/>
      <c r="B66" s="176"/>
      <c r="C66" s="218" t="s">
        <v>156</v>
      </c>
      <c r="D66" s="219"/>
      <c r="E66" s="219"/>
      <c r="F66" s="219"/>
      <c r="G66" s="220"/>
      <c r="L66" s="177" t="s">
        <v>156</v>
      </c>
      <c r="O66" s="167">
        <v>3</v>
      </c>
    </row>
    <row r="67" spans="1:104" x14ac:dyDescent="0.2">
      <c r="A67" s="175"/>
      <c r="B67" s="176"/>
      <c r="C67" s="218" t="s">
        <v>157</v>
      </c>
      <c r="D67" s="219"/>
      <c r="E67" s="219"/>
      <c r="F67" s="219"/>
      <c r="G67" s="220"/>
      <c r="L67" s="177" t="s">
        <v>157</v>
      </c>
      <c r="O67" s="167">
        <v>3</v>
      </c>
    </row>
    <row r="68" spans="1:104" x14ac:dyDescent="0.2">
      <c r="A68" s="178"/>
      <c r="B68" s="179" t="s">
        <v>74</v>
      </c>
      <c r="C68" s="180" t="str">
        <f>CONCATENATE(B43," ",C43)</f>
        <v>F2040 Zařízení staveniště</v>
      </c>
      <c r="D68" s="181"/>
      <c r="E68" s="182"/>
      <c r="F68" s="183"/>
      <c r="G68" s="184">
        <f>SUM(G43:G67)</f>
        <v>0</v>
      </c>
      <c r="O68" s="167">
        <v>4</v>
      </c>
      <c r="BA68" s="185">
        <f>SUM(BA43:BA67)</f>
        <v>0</v>
      </c>
      <c r="BB68" s="185">
        <f>SUM(BB43:BB67)</f>
        <v>0</v>
      </c>
      <c r="BC68" s="185">
        <f>SUM(BC43:BC67)</f>
        <v>0</v>
      </c>
      <c r="BD68" s="185">
        <f>SUM(BD43:BD67)</f>
        <v>0</v>
      </c>
      <c r="BE68" s="185">
        <f>SUM(BE43:BE67)</f>
        <v>0</v>
      </c>
    </row>
    <row r="69" spans="1:104" x14ac:dyDescent="0.2">
      <c r="E69" s="145"/>
    </row>
    <row r="70" spans="1:104" x14ac:dyDescent="0.2">
      <c r="E70" s="145"/>
    </row>
    <row r="71" spans="1:104" x14ac:dyDescent="0.2">
      <c r="E71" s="145"/>
    </row>
    <row r="72" spans="1:104" x14ac:dyDescent="0.2">
      <c r="E72" s="145"/>
    </row>
    <row r="73" spans="1:104" x14ac:dyDescent="0.2">
      <c r="E73" s="145"/>
    </row>
    <row r="74" spans="1:104" x14ac:dyDescent="0.2">
      <c r="E74" s="145"/>
    </row>
    <row r="75" spans="1:104" x14ac:dyDescent="0.2">
      <c r="E75" s="145"/>
    </row>
    <row r="76" spans="1:104" x14ac:dyDescent="0.2">
      <c r="E76" s="145"/>
    </row>
    <row r="77" spans="1:104" x14ac:dyDescent="0.2">
      <c r="E77" s="145"/>
    </row>
    <row r="78" spans="1:104" x14ac:dyDescent="0.2">
      <c r="E78" s="145"/>
    </row>
    <row r="79" spans="1:104" x14ac:dyDescent="0.2">
      <c r="E79" s="145"/>
    </row>
    <row r="80" spans="1:104" x14ac:dyDescent="0.2">
      <c r="E80" s="145"/>
    </row>
    <row r="81" spans="1:7" x14ac:dyDescent="0.2">
      <c r="E81" s="145"/>
    </row>
    <row r="82" spans="1:7" x14ac:dyDescent="0.2">
      <c r="E82" s="145"/>
    </row>
    <row r="83" spans="1:7" x14ac:dyDescent="0.2">
      <c r="E83" s="145"/>
    </row>
    <row r="84" spans="1:7" x14ac:dyDescent="0.2">
      <c r="E84" s="145"/>
    </row>
    <row r="85" spans="1:7" x14ac:dyDescent="0.2">
      <c r="E85" s="145"/>
    </row>
    <row r="86" spans="1:7" x14ac:dyDescent="0.2">
      <c r="E86" s="145"/>
    </row>
    <row r="87" spans="1:7" x14ac:dyDescent="0.2">
      <c r="E87" s="145"/>
    </row>
    <row r="88" spans="1:7" x14ac:dyDescent="0.2">
      <c r="E88" s="145"/>
    </row>
    <row r="89" spans="1:7" x14ac:dyDescent="0.2">
      <c r="E89" s="145"/>
    </row>
    <row r="90" spans="1:7" x14ac:dyDescent="0.2">
      <c r="E90" s="145"/>
    </row>
    <row r="91" spans="1:7" x14ac:dyDescent="0.2">
      <c r="E91" s="145"/>
    </row>
    <row r="92" spans="1:7" x14ac:dyDescent="0.2">
      <c r="A92" s="186"/>
      <c r="B92" s="186"/>
      <c r="C92" s="186"/>
      <c r="D92" s="186"/>
      <c r="E92" s="186"/>
      <c r="F92" s="186"/>
      <c r="G92" s="186"/>
    </row>
    <row r="93" spans="1:7" x14ac:dyDescent="0.2">
      <c r="A93" s="186"/>
      <c r="B93" s="186"/>
      <c r="C93" s="186"/>
      <c r="D93" s="186"/>
      <c r="E93" s="186"/>
      <c r="F93" s="186"/>
      <c r="G93" s="186"/>
    </row>
    <row r="94" spans="1:7" x14ac:dyDescent="0.2">
      <c r="A94" s="186"/>
      <c r="B94" s="186"/>
      <c r="C94" s="186"/>
      <c r="D94" s="186"/>
      <c r="E94" s="186"/>
      <c r="F94" s="186"/>
      <c r="G94" s="186"/>
    </row>
    <row r="95" spans="1:7" x14ac:dyDescent="0.2">
      <c r="A95" s="186"/>
      <c r="B95" s="186"/>
      <c r="C95" s="186"/>
      <c r="D95" s="186"/>
      <c r="E95" s="186"/>
      <c r="F95" s="186"/>
      <c r="G95" s="186"/>
    </row>
    <row r="96" spans="1:7" x14ac:dyDescent="0.2">
      <c r="E96" s="145"/>
    </row>
    <row r="97" spans="5:5" x14ac:dyDescent="0.2">
      <c r="E97" s="145"/>
    </row>
    <row r="98" spans="5:5" x14ac:dyDescent="0.2">
      <c r="E98" s="145"/>
    </row>
    <row r="99" spans="5:5" x14ac:dyDescent="0.2">
      <c r="E99" s="145"/>
    </row>
    <row r="100" spans="5:5" x14ac:dyDescent="0.2">
      <c r="E100" s="145"/>
    </row>
    <row r="101" spans="5:5" x14ac:dyDescent="0.2">
      <c r="E101" s="145"/>
    </row>
    <row r="102" spans="5:5" x14ac:dyDescent="0.2">
      <c r="E102" s="145"/>
    </row>
    <row r="103" spans="5:5" x14ac:dyDescent="0.2">
      <c r="E103" s="145"/>
    </row>
    <row r="104" spans="5:5" x14ac:dyDescent="0.2">
      <c r="E104" s="145"/>
    </row>
    <row r="105" spans="5:5" x14ac:dyDescent="0.2">
      <c r="E105" s="145"/>
    </row>
    <row r="106" spans="5:5" x14ac:dyDescent="0.2">
      <c r="E106" s="145"/>
    </row>
    <row r="107" spans="5:5" x14ac:dyDescent="0.2">
      <c r="E107" s="145"/>
    </row>
    <row r="108" spans="5:5" x14ac:dyDescent="0.2">
      <c r="E108" s="145"/>
    </row>
    <row r="109" spans="5:5" x14ac:dyDescent="0.2">
      <c r="E109" s="145"/>
    </row>
    <row r="110" spans="5:5" x14ac:dyDescent="0.2">
      <c r="E110" s="145"/>
    </row>
    <row r="111" spans="5:5" x14ac:dyDescent="0.2">
      <c r="E111" s="145"/>
    </row>
    <row r="112" spans="5:5" x14ac:dyDescent="0.2">
      <c r="E112" s="145"/>
    </row>
    <row r="113" spans="1:7" x14ac:dyDescent="0.2">
      <c r="E113" s="145"/>
    </row>
    <row r="114" spans="1:7" x14ac:dyDescent="0.2">
      <c r="E114" s="145"/>
    </row>
    <row r="115" spans="1:7" x14ac:dyDescent="0.2">
      <c r="E115" s="145"/>
    </row>
    <row r="116" spans="1:7" x14ac:dyDescent="0.2">
      <c r="E116" s="145"/>
    </row>
    <row r="117" spans="1:7" x14ac:dyDescent="0.2">
      <c r="E117" s="145"/>
    </row>
    <row r="118" spans="1:7" x14ac:dyDescent="0.2">
      <c r="E118" s="145"/>
    </row>
    <row r="119" spans="1:7" x14ac:dyDescent="0.2">
      <c r="E119" s="145"/>
    </row>
    <row r="120" spans="1:7" x14ac:dyDescent="0.2">
      <c r="E120" s="145"/>
    </row>
    <row r="121" spans="1:7" x14ac:dyDescent="0.2">
      <c r="E121" s="145"/>
    </row>
    <row r="122" spans="1:7" x14ac:dyDescent="0.2">
      <c r="E122" s="145"/>
    </row>
    <row r="123" spans="1:7" x14ac:dyDescent="0.2">
      <c r="E123" s="145"/>
    </row>
    <row r="124" spans="1:7" x14ac:dyDescent="0.2">
      <c r="E124" s="145"/>
    </row>
    <row r="125" spans="1:7" x14ac:dyDescent="0.2">
      <c r="E125" s="145"/>
    </row>
    <row r="126" spans="1:7" x14ac:dyDescent="0.2">
      <c r="E126" s="145"/>
    </row>
    <row r="127" spans="1:7" x14ac:dyDescent="0.2">
      <c r="A127" s="187"/>
      <c r="B127" s="187"/>
    </row>
    <row r="128" spans="1:7" x14ac:dyDescent="0.2">
      <c r="A128" s="186"/>
      <c r="B128" s="186"/>
      <c r="C128" s="189"/>
      <c r="D128" s="189"/>
      <c r="E128" s="190"/>
      <c r="F128" s="189"/>
      <c r="G128" s="191"/>
    </row>
    <row r="129" spans="1:7" x14ac:dyDescent="0.2">
      <c r="A129" s="192"/>
      <c r="B129" s="192"/>
      <c r="C129" s="186"/>
      <c r="D129" s="186"/>
      <c r="E129" s="193"/>
      <c r="F129" s="186"/>
      <c r="G129" s="186"/>
    </row>
    <row r="130" spans="1:7" x14ac:dyDescent="0.2">
      <c r="A130" s="186"/>
      <c r="B130" s="186"/>
      <c r="C130" s="186"/>
      <c r="D130" s="186"/>
      <c r="E130" s="193"/>
      <c r="F130" s="186"/>
      <c r="G130" s="186"/>
    </row>
    <row r="131" spans="1:7" x14ac:dyDescent="0.2">
      <c r="A131" s="186"/>
      <c r="B131" s="186"/>
      <c r="C131" s="186"/>
      <c r="D131" s="186"/>
      <c r="E131" s="193"/>
      <c r="F131" s="186"/>
      <c r="G131" s="186"/>
    </row>
    <row r="132" spans="1:7" x14ac:dyDescent="0.2">
      <c r="A132" s="186"/>
      <c r="B132" s="186"/>
      <c r="C132" s="186"/>
      <c r="D132" s="186"/>
      <c r="E132" s="193"/>
      <c r="F132" s="186"/>
      <c r="G132" s="186"/>
    </row>
    <row r="133" spans="1:7" x14ac:dyDescent="0.2">
      <c r="A133" s="186"/>
      <c r="B133" s="186"/>
      <c r="C133" s="186"/>
      <c r="D133" s="186"/>
      <c r="E133" s="193"/>
      <c r="F133" s="186"/>
      <c r="G133" s="186"/>
    </row>
    <row r="134" spans="1:7" x14ac:dyDescent="0.2">
      <c r="A134" s="186"/>
      <c r="B134" s="186"/>
      <c r="C134" s="186"/>
      <c r="D134" s="186"/>
      <c r="E134" s="193"/>
      <c r="F134" s="186"/>
      <c r="G134" s="186"/>
    </row>
    <row r="135" spans="1:7" x14ac:dyDescent="0.2">
      <c r="A135" s="186"/>
      <c r="B135" s="186"/>
      <c r="C135" s="186"/>
      <c r="D135" s="186"/>
      <c r="E135" s="193"/>
      <c r="F135" s="186"/>
      <c r="G135" s="186"/>
    </row>
    <row r="136" spans="1:7" x14ac:dyDescent="0.2">
      <c r="A136" s="186"/>
      <c r="B136" s="186"/>
      <c r="C136" s="186"/>
      <c r="D136" s="186"/>
      <c r="E136" s="193"/>
      <c r="F136" s="186"/>
      <c r="G136" s="186"/>
    </row>
    <row r="137" spans="1:7" x14ac:dyDescent="0.2">
      <c r="A137" s="186"/>
      <c r="B137" s="186"/>
      <c r="C137" s="186"/>
      <c r="D137" s="186"/>
      <c r="E137" s="193"/>
      <c r="F137" s="186"/>
      <c r="G137" s="186"/>
    </row>
    <row r="138" spans="1:7" x14ac:dyDescent="0.2">
      <c r="A138" s="186"/>
      <c r="B138" s="186"/>
      <c r="C138" s="186"/>
      <c r="D138" s="186"/>
      <c r="E138" s="193"/>
      <c r="F138" s="186"/>
      <c r="G138" s="186"/>
    </row>
    <row r="139" spans="1:7" x14ac:dyDescent="0.2">
      <c r="A139" s="186"/>
      <c r="B139" s="186"/>
      <c r="C139" s="186"/>
      <c r="D139" s="186"/>
      <c r="E139" s="193"/>
      <c r="F139" s="186"/>
      <c r="G139" s="186"/>
    </row>
    <row r="140" spans="1:7" x14ac:dyDescent="0.2">
      <c r="A140" s="186"/>
      <c r="B140" s="186"/>
      <c r="C140" s="186"/>
      <c r="D140" s="186"/>
      <c r="E140" s="193"/>
      <c r="F140" s="186"/>
      <c r="G140" s="186"/>
    </row>
    <row r="141" spans="1:7" x14ac:dyDescent="0.2">
      <c r="A141" s="186"/>
      <c r="B141" s="186"/>
      <c r="C141" s="186"/>
      <c r="D141" s="186"/>
      <c r="E141" s="193"/>
      <c r="F141" s="186"/>
      <c r="G141" s="186"/>
    </row>
  </sheetData>
  <mergeCells count="41">
    <mergeCell ref="A1:G1"/>
    <mergeCell ref="A3:B3"/>
    <mergeCell ref="A4:B4"/>
    <mergeCell ref="E4:G4"/>
    <mergeCell ref="C9:G9"/>
    <mergeCell ref="C29:G29"/>
    <mergeCell ref="C30:G30"/>
    <mergeCell ref="C13:G13"/>
    <mergeCell ref="C14:G14"/>
    <mergeCell ref="C15:G15"/>
    <mergeCell ref="C19:G19"/>
    <mergeCell ref="C22:G22"/>
    <mergeCell ref="C26:G26"/>
    <mergeCell ref="C27:G27"/>
    <mergeCell ref="C28:G28"/>
    <mergeCell ref="C47:G47"/>
    <mergeCell ref="C48:G48"/>
    <mergeCell ref="C50:G50"/>
    <mergeCell ref="C31:G31"/>
    <mergeCell ref="C32:G32"/>
    <mergeCell ref="C33:G33"/>
    <mergeCell ref="C34:G34"/>
    <mergeCell ref="C35:G35"/>
    <mergeCell ref="C36:G36"/>
    <mergeCell ref="C37:G37"/>
    <mergeCell ref="C38:G38"/>
    <mergeCell ref="C40:G40"/>
    <mergeCell ref="C41:G41"/>
    <mergeCell ref="C45:G45"/>
    <mergeCell ref="C67:G67"/>
    <mergeCell ref="C51:G51"/>
    <mergeCell ref="C52:G52"/>
    <mergeCell ref="C53:G53"/>
    <mergeCell ref="C55:G55"/>
    <mergeCell ref="C57:G57"/>
    <mergeCell ref="C58:G58"/>
    <mergeCell ref="C60:G60"/>
    <mergeCell ref="C61:G61"/>
    <mergeCell ref="C63:G63"/>
    <mergeCell ref="C64:G64"/>
    <mergeCell ref="C66:G6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Vojta</dc:creator>
  <cp:lastModifiedBy>JPajgr</cp:lastModifiedBy>
  <dcterms:created xsi:type="dcterms:W3CDTF">2018-01-24T15:09:26Z</dcterms:created>
  <dcterms:modified xsi:type="dcterms:W3CDTF">2018-01-25T06:39:34Z</dcterms:modified>
</cp:coreProperties>
</file>